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○○【引継文書】データ○○\●01麻薬・向精神薬関係\07年間受払届\☆専用エクセルシート（麻薬年間受払届）\"/>
    </mc:Choice>
  </mc:AlternateContent>
  <workbookProtection workbookAlgorithmName="SHA-512" workbookHashValue="g9Dal6px8VPrr/MQ8GLqqTovJmhBD1yZBiy3x+uccvxY2QT9kiLd5Yt/NL6vpv/zSdeV+afwaLFFlzRkEeVU/w==" workbookSaltValue="eg6UlwG593Uc7zL18RvMvg==" workbookSpinCount="100000" lockStructure="1"/>
  <bookViews>
    <workbookView xWindow="0" yWindow="0" windowWidth="0" windowHeight="17745" tabRatio="670"/>
  </bookViews>
  <sheets>
    <sheet name="入力シート①" sheetId="3" r:id="rId1"/>
    <sheet name="入力シート➁" sheetId="2" r:id="rId2"/>
    <sheet name="提出様式（様式第４号）" sheetId="1" r:id="rId3"/>
    <sheet name="【非表示シート】" sheetId="4" state="hidden" r:id="rId4"/>
    <sheet name="麻薬一覧（R5.4.20）" sheetId="5" state="hidden" r:id="rId5"/>
  </sheets>
  <definedNames>
    <definedName name="_xlnm.Print_Area" localSheetId="2">OFFSET('提出様式（様式第４号）'!$B$2,0,0,COUNTIF('提出様式（様式第４号）'!$BE:$BE,"表示"),COLUMN('提出様式（様式第４号）'!$BC$2)-1)</definedName>
    <definedName name="_xlnm.Print_Area" localSheetId="0">入力シート①!$B$1:$H$10</definedName>
    <definedName name="_xlnm.Print_Area" localSheetId="1">入力シート➁!$A$1:$T$157</definedName>
    <definedName name="麻薬管理者">【非表示シート】!$H$5:$H$7</definedName>
    <definedName name="麻薬研究者">【非表示シート】!$H$11:$H$13</definedName>
    <definedName name="麻薬施用者">【非表示シート】!$H$8:$H$10</definedName>
    <definedName name="麻薬小売業者">【非表示シート】!$H$2:$H$4</definedName>
    <definedName name="免許の種類">INDIRECT(入力シート①!$C$6)</definedName>
  </definedNames>
  <calcPr calcId="162913"/>
</workbook>
</file>

<file path=xl/calcChain.xml><?xml version="1.0" encoding="utf-8"?>
<calcChain xmlns="http://schemas.openxmlformats.org/spreadsheetml/2006/main">
  <c r="L191" i="5" l="1"/>
  <c r="M191" i="5" s="1"/>
  <c r="N191" i="5" s="1"/>
  <c r="J191" i="5"/>
  <c r="E191" i="5"/>
  <c r="L190" i="5"/>
  <c r="M190" i="5" s="1"/>
  <c r="N190" i="5" s="1"/>
  <c r="J190" i="5"/>
  <c r="E190" i="5"/>
  <c r="N189" i="5"/>
  <c r="M189" i="5"/>
  <c r="L189" i="5"/>
  <c r="J189" i="5"/>
  <c r="E189" i="5"/>
  <c r="L188" i="5"/>
  <c r="M188" i="5" s="1"/>
  <c r="N188" i="5" s="1"/>
  <c r="J188" i="5"/>
  <c r="E188" i="5"/>
  <c r="N187" i="5"/>
  <c r="M187" i="5"/>
  <c r="L187" i="5"/>
  <c r="J187" i="5"/>
  <c r="E187" i="5"/>
  <c r="L186" i="5"/>
  <c r="M186" i="5" s="1"/>
  <c r="N186" i="5" s="1"/>
  <c r="J186" i="5"/>
  <c r="E186" i="5"/>
  <c r="N185" i="5"/>
  <c r="M185" i="5"/>
  <c r="L185" i="5"/>
  <c r="J185" i="5"/>
  <c r="E185" i="5"/>
  <c r="L184" i="5"/>
  <c r="M184" i="5" s="1"/>
  <c r="N184" i="5" s="1"/>
  <c r="J184" i="5"/>
  <c r="E184" i="5"/>
  <c r="L183" i="5"/>
  <c r="M183" i="5" s="1"/>
  <c r="N183" i="5" s="1"/>
  <c r="J183" i="5"/>
  <c r="E183" i="5"/>
  <c r="L182" i="5"/>
  <c r="M182" i="5" s="1"/>
  <c r="N182" i="5" s="1"/>
  <c r="J182" i="5"/>
  <c r="E182" i="5"/>
  <c r="L181" i="5"/>
  <c r="M181" i="5" s="1"/>
  <c r="N181" i="5" s="1"/>
  <c r="J181" i="5"/>
  <c r="E181" i="5"/>
  <c r="L180" i="5"/>
  <c r="M180" i="5" s="1"/>
  <c r="N180" i="5" s="1"/>
  <c r="J180" i="5"/>
  <c r="E180" i="5"/>
  <c r="L179" i="5"/>
  <c r="M179" i="5" s="1"/>
  <c r="N179" i="5" s="1"/>
  <c r="J179" i="5"/>
  <c r="E179" i="5"/>
  <c r="L178" i="5"/>
  <c r="M178" i="5" s="1"/>
  <c r="N178" i="5" s="1"/>
  <c r="J178" i="5"/>
  <c r="E178" i="5"/>
  <c r="L177" i="5"/>
  <c r="M177" i="5" s="1"/>
  <c r="N177" i="5" s="1"/>
  <c r="J177" i="5"/>
  <c r="E177" i="5"/>
  <c r="L176" i="5"/>
  <c r="M176" i="5" s="1"/>
  <c r="N176" i="5" s="1"/>
  <c r="J176" i="5"/>
  <c r="E176" i="5"/>
  <c r="L175" i="5"/>
  <c r="M175" i="5" s="1"/>
  <c r="N175" i="5" s="1"/>
  <c r="J175" i="5"/>
  <c r="E175" i="5"/>
  <c r="L174" i="5"/>
  <c r="M174" i="5" s="1"/>
  <c r="N174" i="5" s="1"/>
  <c r="J174" i="5"/>
  <c r="E174" i="5"/>
  <c r="L173" i="5"/>
  <c r="M173" i="5" s="1"/>
  <c r="N173" i="5" s="1"/>
  <c r="J173" i="5"/>
  <c r="E173" i="5"/>
  <c r="L172" i="5"/>
  <c r="M172" i="5" s="1"/>
  <c r="N172" i="5" s="1"/>
  <c r="J172" i="5"/>
  <c r="E172" i="5"/>
  <c r="L171" i="5"/>
  <c r="M171" i="5" s="1"/>
  <c r="N171" i="5" s="1"/>
  <c r="J171" i="5"/>
  <c r="E171" i="5"/>
  <c r="L170" i="5"/>
  <c r="M170" i="5" s="1"/>
  <c r="N170" i="5" s="1"/>
  <c r="J170" i="5"/>
  <c r="E170" i="5"/>
  <c r="M169" i="5"/>
  <c r="N169" i="5" s="1"/>
  <c r="L169" i="5"/>
  <c r="J169" i="5"/>
  <c r="E169" i="5"/>
  <c r="L168" i="5"/>
  <c r="M168" i="5" s="1"/>
  <c r="N168" i="5" s="1"/>
  <c r="J168" i="5"/>
  <c r="E168" i="5"/>
  <c r="M167" i="5"/>
  <c r="N167" i="5" s="1"/>
  <c r="L167" i="5"/>
  <c r="J167" i="5"/>
  <c r="E167" i="5"/>
  <c r="L166" i="5"/>
  <c r="M166" i="5" s="1"/>
  <c r="N166" i="5" s="1"/>
  <c r="J166" i="5"/>
  <c r="E166" i="5"/>
  <c r="N165" i="5"/>
  <c r="M165" i="5"/>
  <c r="L165" i="5"/>
  <c r="J165" i="5"/>
  <c r="E165" i="5"/>
  <c r="L164" i="5"/>
  <c r="M164" i="5" s="1"/>
  <c r="N164" i="5" s="1"/>
  <c r="J164" i="5"/>
  <c r="E164" i="5"/>
  <c r="N163" i="5"/>
  <c r="M163" i="5"/>
  <c r="L163" i="5"/>
  <c r="J163" i="5"/>
  <c r="E163" i="5"/>
  <c r="L162" i="5"/>
  <c r="M162" i="5" s="1"/>
  <c r="N162" i="5" s="1"/>
  <c r="J162" i="5"/>
  <c r="E162" i="5"/>
  <c r="M161" i="5"/>
  <c r="N161" i="5" s="1"/>
  <c r="L161" i="5"/>
  <c r="J161" i="5"/>
  <c r="E161" i="5"/>
  <c r="L160" i="5"/>
  <c r="M160" i="5" s="1"/>
  <c r="N160" i="5" s="1"/>
  <c r="J160" i="5"/>
  <c r="E160" i="5"/>
  <c r="M159" i="5"/>
  <c r="N159" i="5" s="1"/>
  <c r="L159" i="5"/>
  <c r="J159" i="5"/>
  <c r="E159" i="5"/>
  <c r="L158" i="5"/>
  <c r="M158" i="5" s="1"/>
  <c r="N158" i="5" s="1"/>
  <c r="J158" i="5"/>
  <c r="E158" i="5"/>
  <c r="N157" i="5"/>
  <c r="M157" i="5"/>
  <c r="L157" i="5"/>
  <c r="J157" i="5"/>
  <c r="E157" i="5"/>
  <c r="L156" i="5"/>
  <c r="M156" i="5" s="1"/>
  <c r="N156" i="5" s="1"/>
  <c r="J156" i="5"/>
  <c r="E156" i="5"/>
  <c r="M155" i="5"/>
  <c r="N155" i="5" s="1"/>
  <c r="L155" i="5"/>
  <c r="J155" i="5"/>
  <c r="E155" i="5"/>
  <c r="L154" i="5"/>
  <c r="M154" i="5" s="1"/>
  <c r="N154" i="5" s="1"/>
  <c r="J154" i="5"/>
  <c r="E154" i="5"/>
  <c r="M153" i="5"/>
  <c r="N153" i="5" s="1"/>
  <c r="L153" i="5"/>
  <c r="J153" i="5"/>
  <c r="E153" i="5"/>
  <c r="L152" i="5"/>
  <c r="M152" i="5" s="1"/>
  <c r="N152" i="5" s="1"/>
  <c r="J152" i="5"/>
  <c r="E152" i="5"/>
  <c r="M151" i="5"/>
  <c r="N151" i="5" s="1"/>
  <c r="L151" i="5"/>
  <c r="J151" i="5"/>
  <c r="E151" i="5"/>
  <c r="L150" i="5"/>
  <c r="M150" i="5" s="1"/>
  <c r="N150" i="5" s="1"/>
  <c r="J150" i="5"/>
  <c r="E150" i="5"/>
  <c r="N149" i="5"/>
  <c r="M149" i="5"/>
  <c r="L149" i="5"/>
  <c r="J149" i="5"/>
  <c r="E149" i="5"/>
  <c r="L148" i="5"/>
  <c r="M148" i="5" s="1"/>
  <c r="N148" i="5" s="1"/>
  <c r="J148" i="5"/>
  <c r="E148" i="5"/>
  <c r="M147" i="5"/>
  <c r="N147" i="5" s="1"/>
  <c r="L147" i="5"/>
  <c r="J147" i="5"/>
  <c r="E147" i="5"/>
  <c r="L146" i="5"/>
  <c r="M146" i="5" s="1"/>
  <c r="N146" i="5" s="1"/>
  <c r="J146" i="5"/>
  <c r="E146" i="5"/>
  <c r="M145" i="5"/>
  <c r="N145" i="5" s="1"/>
  <c r="L145" i="5"/>
  <c r="J145" i="5"/>
  <c r="E145" i="5"/>
  <c r="L144" i="5"/>
  <c r="M144" i="5" s="1"/>
  <c r="N144" i="5" s="1"/>
  <c r="J144" i="5"/>
  <c r="E144" i="5"/>
  <c r="M143" i="5"/>
  <c r="N143" i="5" s="1"/>
  <c r="L143" i="5"/>
  <c r="J143" i="5"/>
  <c r="E143" i="5"/>
  <c r="L142" i="5"/>
  <c r="M142" i="5" s="1"/>
  <c r="N142" i="5" s="1"/>
  <c r="J142" i="5"/>
  <c r="E142" i="5"/>
  <c r="N141" i="5"/>
  <c r="M141" i="5"/>
  <c r="L141" i="5"/>
  <c r="J141" i="5"/>
  <c r="E141" i="5"/>
  <c r="L140" i="5"/>
  <c r="M140" i="5" s="1"/>
  <c r="N140" i="5" s="1"/>
  <c r="J140" i="5"/>
  <c r="E140" i="5"/>
  <c r="M139" i="5"/>
  <c r="N139" i="5" s="1"/>
  <c r="L139" i="5"/>
  <c r="J139" i="5"/>
  <c r="E139" i="5"/>
  <c r="L138" i="5"/>
  <c r="M138" i="5" s="1"/>
  <c r="N138" i="5" s="1"/>
  <c r="J138" i="5"/>
  <c r="E138" i="5"/>
  <c r="M137" i="5"/>
  <c r="N137" i="5" s="1"/>
  <c r="L137" i="5"/>
  <c r="J137" i="5"/>
  <c r="E137" i="5"/>
  <c r="L136" i="5"/>
  <c r="M136" i="5" s="1"/>
  <c r="N136" i="5" s="1"/>
  <c r="J136" i="5"/>
  <c r="E136" i="5"/>
  <c r="M135" i="5"/>
  <c r="N135" i="5" s="1"/>
  <c r="L135" i="5"/>
  <c r="J135" i="5"/>
  <c r="E135" i="5"/>
  <c r="L134" i="5"/>
  <c r="M134" i="5" s="1"/>
  <c r="N134" i="5" s="1"/>
  <c r="J134" i="5"/>
  <c r="E134" i="5"/>
  <c r="N133" i="5"/>
  <c r="M133" i="5"/>
  <c r="L133" i="5"/>
  <c r="J133" i="5"/>
  <c r="E133" i="5"/>
  <c r="L132" i="5"/>
  <c r="M132" i="5" s="1"/>
  <c r="N132" i="5" s="1"/>
  <c r="J132" i="5"/>
  <c r="E132" i="5"/>
  <c r="M131" i="5"/>
  <c r="N131" i="5" s="1"/>
  <c r="L131" i="5"/>
  <c r="J131" i="5"/>
  <c r="E131" i="5"/>
  <c r="L130" i="5"/>
  <c r="M130" i="5" s="1"/>
  <c r="N130" i="5" s="1"/>
  <c r="J130" i="5"/>
  <c r="E130" i="5"/>
  <c r="M129" i="5"/>
  <c r="N129" i="5" s="1"/>
  <c r="L129" i="5"/>
  <c r="J129" i="5"/>
  <c r="E129" i="5"/>
  <c r="L128" i="5"/>
  <c r="M128" i="5" s="1"/>
  <c r="N128" i="5" s="1"/>
  <c r="J128" i="5"/>
  <c r="E128" i="5"/>
  <c r="M127" i="5"/>
  <c r="N127" i="5" s="1"/>
  <c r="L127" i="5"/>
  <c r="J127" i="5"/>
  <c r="E127" i="5"/>
  <c r="L126" i="5"/>
  <c r="M126" i="5" s="1"/>
  <c r="N126" i="5" s="1"/>
  <c r="J126" i="5"/>
  <c r="E126" i="5"/>
  <c r="N125" i="5"/>
  <c r="M125" i="5"/>
  <c r="L125" i="5"/>
  <c r="J125" i="5"/>
  <c r="E125" i="5"/>
  <c r="L124" i="5"/>
  <c r="M124" i="5" s="1"/>
  <c r="N124" i="5" s="1"/>
  <c r="J124" i="5"/>
  <c r="E124" i="5"/>
  <c r="M123" i="5"/>
  <c r="N123" i="5" s="1"/>
  <c r="L123" i="5"/>
  <c r="J123" i="5"/>
  <c r="E123" i="5"/>
  <c r="L122" i="5"/>
  <c r="M122" i="5" s="1"/>
  <c r="N122" i="5" s="1"/>
  <c r="J122" i="5"/>
  <c r="E122" i="5"/>
  <c r="N121" i="5"/>
  <c r="M121" i="5"/>
  <c r="L121" i="5"/>
  <c r="J121" i="5"/>
  <c r="E121" i="5"/>
  <c r="L120" i="5"/>
  <c r="M120" i="5" s="1"/>
  <c r="N120" i="5" s="1"/>
  <c r="J120" i="5"/>
  <c r="E120" i="5"/>
  <c r="M119" i="5"/>
  <c r="N119" i="5" s="1"/>
  <c r="L119" i="5"/>
  <c r="J119" i="5"/>
  <c r="E119" i="5"/>
  <c r="L118" i="5"/>
  <c r="M118" i="5" s="1"/>
  <c r="N118" i="5" s="1"/>
  <c r="J118" i="5"/>
  <c r="E118" i="5"/>
  <c r="N117" i="5"/>
  <c r="M117" i="5"/>
  <c r="L117" i="5"/>
  <c r="J117" i="5"/>
  <c r="E117" i="5"/>
  <c r="L116" i="5"/>
  <c r="M116" i="5" s="1"/>
  <c r="N116" i="5" s="1"/>
  <c r="J116" i="5"/>
  <c r="E116" i="5"/>
  <c r="M115" i="5"/>
  <c r="N115" i="5" s="1"/>
  <c r="L115" i="5"/>
  <c r="J115" i="5"/>
  <c r="E115" i="5"/>
  <c r="L114" i="5"/>
  <c r="M114" i="5" s="1"/>
  <c r="N114" i="5" s="1"/>
  <c r="J114" i="5"/>
  <c r="E114" i="5"/>
  <c r="N113" i="5"/>
  <c r="M113" i="5"/>
  <c r="L113" i="5"/>
  <c r="J113" i="5"/>
  <c r="E113" i="5"/>
  <c r="L112" i="5"/>
  <c r="M112" i="5" s="1"/>
  <c r="N112" i="5" s="1"/>
  <c r="J112" i="5"/>
  <c r="E112" i="5"/>
  <c r="M111" i="5"/>
  <c r="N111" i="5" s="1"/>
  <c r="L111" i="5"/>
  <c r="J111" i="5"/>
  <c r="E111" i="5"/>
  <c r="L110" i="5"/>
  <c r="M110" i="5" s="1"/>
  <c r="N110" i="5" s="1"/>
  <c r="J110" i="5"/>
  <c r="E110" i="5"/>
  <c r="N109" i="5"/>
  <c r="M109" i="5"/>
  <c r="L109" i="5"/>
  <c r="J109" i="5"/>
  <c r="E109" i="5"/>
  <c r="L108" i="5"/>
  <c r="M108" i="5" s="1"/>
  <c r="N108" i="5" s="1"/>
  <c r="J108" i="5"/>
  <c r="E108" i="5"/>
  <c r="M107" i="5"/>
  <c r="N107" i="5" s="1"/>
  <c r="L107" i="5"/>
  <c r="J107" i="5"/>
  <c r="E107" i="5"/>
  <c r="L106" i="5"/>
  <c r="M106" i="5" s="1"/>
  <c r="N106" i="5" s="1"/>
  <c r="J106" i="5"/>
  <c r="E106" i="5"/>
  <c r="M105" i="5"/>
  <c r="N105" i="5" s="1"/>
  <c r="L105" i="5"/>
  <c r="J105" i="5"/>
  <c r="E105" i="5"/>
  <c r="L104" i="5"/>
  <c r="M104" i="5" s="1"/>
  <c r="N104" i="5" s="1"/>
  <c r="J104" i="5"/>
  <c r="E104" i="5"/>
  <c r="L103" i="5"/>
  <c r="M103" i="5" s="1"/>
  <c r="N103" i="5" s="1"/>
  <c r="J103" i="5"/>
  <c r="E103" i="5"/>
  <c r="N102" i="5"/>
  <c r="L102" i="5"/>
  <c r="M102" i="5" s="1"/>
  <c r="J102" i="5"/>
  <c r="E102" i="5"/>
  <c r="M101" i="5"/>
  <c r="N101" i="5" s="1"/>
  <c r="L101" i="5"/>
  <c r="J101" i="5"/>
  <c r="E101" i="5"/>
  <c r="L100" i="5"/>
  <c r="M100" i="5" s="1"/>
  <c r="N100" i="5" s="1"/>
  <c r="J100" i="5"/>
  <c r="E100" i="5"/>
  <c r="L99" i="5"/>
  <c r="M99" i="5" s="1"/>
  <c r="N99" i="5" s="1"/>
  <c r="J99" i="5"/>
  <c r="E99" i="5"/>
  <c r="N98" i="5"/>
  <c r="L98" i="5"/>
  <c r="M98" i="5" s="1"/>
  <c r="J98" i="5"/>
  <c r="E98" i="5"/>
  <c r="M97" i="5"/>
  <c r="N97" i="5" s="1"/>
  <c r="L97" i="5"/>
  <c r="J97" i="5"/>
  <c r="E97" i="5"/>
  <c r="L96" i="5"/>
  <c r="M96" i="5" s="1"/>
  <c r="N96" i="5" s="1"/>
  <c r="J96" i="5"/>
  <c r="E96" i="5"/>
  <c r="L95" i="5"/>
  <c r="M95" i="5" s="1"/>
  <c r="N95" i="5" s="1"/>
  <c r="J95" i="5"/>
  <c r="E95" i="5"/>
  <c r="L94" i="5"/>
  <c r="M94" i="5" s="1"/>
  <c r="N94" i="5" s="1"/>
  <c r="J94" i="5"/>
  <c r="E94" i="5"/>
  <c r="L93" i="5"/>
  <c r="M93" i="5" s="1"/>
  <c r="N93" i="5" s="1"/>
  <c r="J93" i="5"/>
  <c r="E93" i="5"/>
  <c r="L92" i="5"/>
  <c r="M92" i="5" s="1"/>
  <c r="N92" i="5" s="1"/>
  <c r="J92" i="5"/>
  <c r="E92" i="5"/>
  <c r="L91" i="5"/>
  <c r="M91" i="5" s="1"/>
  <c r="N91" i="5" s="1"/>
  <c r="J91" i="5"/>
  <c r="E91" i="5"/>
  <c r="L90" i="5"/>
  <c r="M90" i="5" s="1"/>
  <c r="N90" i="5" s="1"/>
  <c r="J90" i="5"/>
  <c r="E90" i="5"/>
  <c r="L89" i="5"/>
  <c r="M89" i="5" s="1"/>
  <c r="N89" i="5" s="1"/>
  <c r="J89" i="5"/>
  <c r="E89" i="5"/>
  <c r="L88" i="5"/>
  <c r="M88" i="5" s="1"/>
  <c r="N88" i="5" s="1"/>
  <c r="J88" i="5"/>
  <c r="E88" i="5"/>
  <c r="L87" i="5"/>
  <c r="M87" i="5" s="1"/>
  <c r="N87" i="5" s="1"/>
  <c r="J87" i="5"/>
  <c r="E87" i="5"/>
  <c r="L86" i="5"/>
  <c r="M86" i="5" s="1"/>
  <c r="N86" i="5" s="1"/>
  <c r="J86" i="5"/>
  <c r="E86" i="5"/>
  <c r="L85" i="5"/>
  <c r="M85" i="5" s="1"/>
  <c r="N85" i="5" s="1"/>
  <c r="J85" i="5"/>
  <c r="E85" i="5"/>
  <c r="L84" i="5"/>
  <c r="M84" i="5" s="1"/>
  <c r="N84" i="5" s="1"/>
  <c r="J84" i="5"/>
  <c r="E84" i="5"/>
  <c r="L83" i="5"/>
  <c r="M83" i="5" s="1"/>
  <c r="N83" i="5" s="1"/>
  <c r="J83" i="5"/>
  <c r="E83" i="5"/>
  <c r="L82" i="5"/>
  <c r="M82" i="5" s="1"/>
  <c r="N82" i="5" s="1"/>
  <c r="J82" i="5"/>
  <c r="E82" i="5"/>
  <c r="L81" i="5"/>
  <c r="M81" i="5" s="1"/>
  <c r="N81" i="5" s="1"/>
  <c r="J81" i="5"/>
  <c r="E81" i="5"/>
  <c r="L80" i="5"/>
  <c r="M80" i="5" s="1"/>
  <c r="N80" i="5" s="1"/>
  <c r="J80" i="5"/>
  <c r="E80" i="5"/>
  <c r="L79" i="5"/>
  <c r="M79" i="5" s="1"/>
  <c r="N79" i="5" s="1"/>
  <c r="J79" i="5"/>
  <c r="E79" i="5"/>
  <c r="L78" i="5"/>
  <c r="M78" i="5" s="1"/>
  <c r="N78" i="5" s="1"/>
  <c r="J78" i="5"/>
  <c r="E78" i="5"/>
  <c r="L77" i="5"/>
  <c r="M77" i="5" s="1"/>
  <c r="N77" i="5" s="1"/>
  <c r="J77" i="5"/>
  <c r="E77" i="5"/>
  <c r="L76" i="5"/>
  <c r="M76" i="5" s="1"/>
  <c r="N76" i="5" s="1"/>
  <c r="J76" i="5"/>
  <c r="E76" i="5"/>
  <c r="L75" i="5"/>
  <c r="M75" i="5" s="1"/>
  <c r="N75" i="5" s="1"/>
  <c r="J75" i="5"/>
  <c r="E75" i="5"/>
  <c r="L74" i="5"/>
  <c r="M74" i="5" s="1"/>
  <c r="N74" i="5" s="1"/>
  <c r="J74" i="5"/>
  <c r="E74" i="5"/>
  <c r="L73" i="5"/>
  <c r="M73" i="5" s="1"/>
  <c r="N73" i="5" s="1"/>
  <c r="J73" i="5"/>
  <c r="E73" i="5"/>
  <c r="L72" i="5"/>
  <c r="M72" i="5" s="1"/>
  <c r="N72" i="5" s="1"/>
  <c r="J72" i="5"/>
  <c r="E72" i="5"/>
  <c r="L71" i="5"/>
  <c r="M71" i="5" s="1"/>
  <c r="N71" i="5" s="1"/>
  <c r="J71" i="5"/>
  <c r="E71" i="5"/>
  <c r="L70" i="5"/>
  <c r="M70" i="5" s="1"/>
  <c r="N70" i="5" s="1"/>
  <c r="J70" i="5"/>
  <c r="E70" i="5"/>
  <c r="L69" i="5"/>
  <c r="M69" i="5" s="1"/>
  <c r="N69" i="5" s="1"/>
  <c r="J69" i="5"/>
  <c r="E69" i="5"/>
  <c r="L68" i="5"/>
  <c r="M68" i="5" s="1"/>
  <c r="N68" i="5" s="1"/>
  <c r="J68" i="5"/>
  <c r="E68" i="5"/>
  <c r="L67" i="5"/>
  <c r="M67" i="5" s="1"/>
  <c r="N67" i="5" s="1"/>
  <c r="J67" i="5"/>
  <c r="E67" i="5"/>
  <c r="L66" i="5"/>
  <c r="M66" i="5" s="1"/>
  <c r="N66" i="5" s="1"/>
  <c r="J66" i="5"/>
  <c r="E66" i="5"/>
  <c r="L65" i="5"/>
  <c r="M65" i="5" s="1"/>
  <c r="N65" i="5" s="1"/>
  <c r="J65" i="5"/>
  <c r="E65" i="5"/>
  <c r="L64" i="5"/>
  <c r="M64" i="5" s="1"/>
  <c r="N64" i="5" s="1"/>
  <c r="J64" i="5"/>
  <c r="E64" i="5"/>
  <c r="L63" i="5"/>
  <c r="M63" i="5" s="1"/>
  <c r="N63" i="5" s="1"/>
  <c r="J63" i="5"/>
  <c r="E63" i="5"/>
  <c r="L62" i="5"/>
  <c r="M62" i="5" s="1"/>
  <c r="N62" i="5" s="1"/>
  <c r="J62" i="5"/>
  <c r="E62" i="5"/>
  <c r="L61" i="5"/>
  <c r="M61" i="5" s="1"/>
  <c r="N61" i="5" s="1"/>
  <c r="J61" i="5"/>
  <c r="E61" i="5"/>
  <c r="L60" i="5"/>
  <c r="M60" i="5" s="1"/>
  <c r="N60" i="5" s="1"/>
  <c r="J60" i="5"/>
  <c r="E60" i="5"/>
  <c r="L59" i="5"/>
  <c r="M59" i="5" s="1"/>
  <c r="N59" i="5" s="1"/>
  <c r="J59" i="5"/>
  <c r="E59" i="5"/>
  <c r="L58" i="5"/>
  <c r="M58" i="5" s="1"/>
  <c r="N58" i="5" s="1"/>
  <c r="J58" i="5"/>
  <c r="E58" i="5"/>
  <c r="L57" i="5"/>
  <c r="M57" i="5" s="1"/>
  <c r="N57" i="5" s="1"/>
  <c r="J57" i="5"/>
  <c r="E57" i="5"/>
  <c r="L56" i="5"/>
  <c r="M56" i="5" s="1"/>
  <c r="N56" i="5" s="1"/>
  <c r="J56" i="5"/>
  <c r="E56" i="5"/>
  <c r="L55" i="5"/>
  <c r="M55" i="5" s="1"/>
  <c r="N55" i="5" s="1"/>
  <c r="J55" i="5"/>
  <c r="E55" i="5"/>
  <c r="L54" i="5"/>
  <c r="M54" i="5" s="1"/>
  <c r="N54" i="5" s="1"/>
  <c r="J54" i="5"/>
  <c r="E54" i="5"/>
  <c r="L53" i="5"/>
  <c r="M53" i="5" s="1"/>
  <c r="N53" i="5" s="1"/>
  <c r="J53" i="5"/>
  <c r="E53" i="5"/>
  <c r="L52" i="5"/>
  <c r="M52" i="5" s="1"/>
  <c r="N52" i="5" s="1"/>
  <c r="J52" i="5"/>
  <c r="E52" i="5"/>
  <c r="L51" i="5"/>
  <c r="M51" i="5" s="1"/>
  <c r="N51" i="5" s="1"/>
  <c r="J51" i="5"/>
  <c r="E51" i="5"/>
  <c r="L50" i="5"/>
  <c r="M50" i="5" s="1"/>
  <c r="N50" i="5" s="1"/>
  <c r="J50" i="5"/>
  <c r="E50" i="5"/>
  <c r="L49" i="5"/>
  <c r="M49" i="5" s="1"/>
  <c r="N49" i="5" s="1"/>
  <c r="J49" i="5"/>
  <c r="E49" i="5"/>
  <c r="L48" i="5"/>
  <c r="M48" i="5" s="1"/>
  <c r="N48" i="5" s="1"/>
  <c r="J48" i="5"/>
  <c r="E48" i="5"/>
  <c r="N47" i="5"/>
  <c r="L47" i="5"/>
  <c r="M47" i="5" s="1"/>
  <c r="J47" i="5"/>
  <c r="E47" i="5"/>
  <c r="N46" i="5"/>
  <c r="L46" i="5"/>
  <c r="M46" i="5" s="1"/>
  <c r="J46" i="5"/>
  <c r="E46" i="5"/>
  <c r="L45" i="5"/>
  <c r="M45" i="5" s="1"/>
  <c r="N45" i="5" s="1"/>
  <c r="J45" i="5"/>
  <c r="E45" i="5"/>
  <c r="L44" i="5"/>
  <c r="M44" i="5" s="1"/>
  <c r="N44" i="5" s="1"/>
  <c r="J44" i="5"/>
  <c r="E44" i="5"/>
  <c r="N43" i="5"/>
  <c r="L43" i="5"/>
  <c r="M43" i="5" s="1"/>
  <c r="J43" i="5"/>
  <c r="E43" i="5"/>
  <c r="N42" i="5"/>
  <c r="L42" i="5"/>
  <c r="M42" i="5" s="1"/>
  <c r="J42" i="5"/>
  <c r="E42" i="5"/>
  <c r="L41" i="5"/>
  <c r="M41" i="5" s="1"/>
  <c r="N41" i="5" s="1"/>
  <c r="J41" i="5"/>
  <c r="E41" i="5"/>
  <c r="L40" i="5"/>
  <c r="M40" i="5" s="1"/>
  <c r="N40" i="5" s="1"/>
  <c r="J40" i="5"/>
  <c r="E40" i="5"/>
  <c r="N39" i="5"/>
  <c r="L39" i="5"/>
  <c r="M39" i="5" s="1"/>
  <c r="J39" i="5"/>
  <c r="E39" i="5"/>
  <c r="N38" i="5"/>
  <c r="L38" i="5"/>
  <c r="M38" i="5" s="1"/>
  <c r="J38" i="5"/>
  <c r="E38" i="5"/>
  <c r="L37" i="5"/>
  <c r="M37" i="5" s="1"/>
  <c r="N37" i="5" s="1"/>
  <c r="J37" i="5"/>
  <c r="E37" i="5"/>
  <c r="L36" i="5"/>
  <c r="M36" i="5" s="1"/>
  <c r="N36" i="5" s="1"/>
  <c r="J36" i="5"/>
  <c r="E36" i="5"/>
  <c r="N35" i="5"/>
  <c r="L35" i="5"/>
  <c r="M35" i="5" s="1"/>
  <c r="J35" i="5"/>
  <c r="E35" i="5"/>
  <c r="N34" i="5"/>
  <c r="L34" i="5"/>
  <c r="M34" i="5" s="1"/>
  <c r="J34" i="5"/>
  <c r="F34" i="5"/>
  <c r="E34" i="5"/>
  <c r="L33" i="5"/>
  <c r="M33" i="5" s="1"/>
  <c r="N33" i="5" s="1"/>
  <c r="J33" i="5"/>
  <c r="E33" i="5"/>
  <c r="L32" i="5"/>
  <c r="M32" i="5" s="1"/>
  <c r="N32" i="5" s="1"/>
  <c r="J32" i="5"/>
  <c r="E32" i="5"/>
  <c r="N31" i="5"/>
  <c r="L31" i="5"/>
  <c r="M31" i="5" s="1"/>
  <c r="J31" i="5"/>
  <c r="E31" i="5"/>
  <c r="N30" i="5"/>
  <c r="L30" i="5"/>
  <c r="M30" i="5" s="1"/>
  <c r="J30" i="5"/>
  <c r="E30" i="5"/>
  <c r="L29" i="5"/>
  <c r="M29" i="5" s="1"/>
  <c r="N29" i="5" s="1"/>
  <c r="J29" i="5"/>
  <c r="E29" i="5"/>
  <c r="L28" i="5"/>
  <c r="M28" i="5" s="1"/>
  <c r="N28" i="5" s="1"/>
  <c r="J28" i="5"/>
  <c r="E28" i="5"/>
  <c r="L27" i="5"/>
  <c r="M27" i="5" s="1"/>
  <c r="N27" i="5" s="1"/>
  <c r="J27" i="5"/>
  <c r="E27" i="5"/>
  <c r="N26" i="5"/>
  <c r="L26" i="5"/>
  <c r="M26" i="5" s="1"/>
  <c r="J26" i="5"/>
  <c r="E26" i="5"/>
  <c r="L25" i="5"/>
  <c r="M25" i="5" s="1"/>
  <c r="N25" i="5" s="1"/>
  <c r="J25" i="5"/>
  <c r="E25" i="5"/>
  <c r="L24" i="5"/>
  <c r="M24" i="5" s="1"/>
  <c r="N24" i="5" s="1"/>
  <c r="J24" i="5"/>
  <c r="E24" i="5"/>
  <c r="L23" i="5"/>
  <c r="M23" i="5" s="1"/>
  <c r="N23" i="5" s="1"/>
  <c r="J23" i="5"/>
  <c r="E23" i="5"/>
  <c r="N22" i="5"/>
  <c r="L22" i="5"/>
  <c r="M22" i="5" s="1"/>
  <c r="J22" i="5"/>
  <c r="E22" i="5"/>
  <c r="L21" i="5"/>
  <c r="M21" i="5" s="1"/>
  <c r="N21" i="5" s="1"/>
  <c r="J21" i="5"/>
  <c r="E21" i="5"/>
  <c r="L20" i="5"/>
  <c r="M20" i="5" s="1"/>
  <c r="N20" i="5" s="1"/>
  <c r="J20" i="5"/>
  <c r="E20" i="5"/>
  <c r="L19" i="5"/>
  <c r="M19" i="5" s="1"/>
  <c r="N19" i="5" s="1"/>
  <c r="J19" i="5"/>
  <c r="E19" i="5"/>
  <c r="N18" i="5"/>
  <c r="L18" i="5"/>
  <c r="M18" i="5" s="1"/>
  <c r="J18" i="5"/>
  <c r="E18" i="5"/>
  <c r="L17" i="5"/>
  <c r="M17" i="5" s="1"/>
  <c r="N17" i="5" s="1"/>
  <c r="J17" i="5"/>
  <c r="E17" i="5"/>
  <c r="L16" i="5"/>
  <c r="M16" i="5" s="1"/>
  <c r="N16" i="5" s="1"/>
  <c r="J16" i="5"/>
  <c r="E16" i="5"/>
  <c r="L15" i="5"/>
  <c r="M15" i="5" s="1"/>
  <c r="N15" i="5" s="1"/>
  <c r="J15" i="5"/>
  <c r="E15" i="5"/>
  <c r="N14" i="5"/>
  <c r="L14" i="5"/>
  <c r="M14" i="5" s="1"/>
  <c r="J14" i="5"/>
  <c r="E14" i="5"/>
  <c r="L13" i="5"/>
  <c r="M13" i="5" s="1"/>
  <c r="N13" i="5" s="1"/>
  <c r="J13" i="5"/>
  <c r="E13" i="5"/>
  <c r="L12" i="5"/>
  <c r="M12" i="5" s="1"/>
  <c r="N12" i="5" s="1"/>
  <c r="J12" i="5"/>
  <c r="E12" i="5"/>
  <c r="L11" i="5"/>
  <c r="M11" i="5" s="1"/>
  <c r="N11" i="5" s="1"/>
  <c r="J11" i="5"/>
  <c r="E11" i="5"/>
  <c r="L10" i="5"/>
  <c r="M10" i="5" s="1"/>
  <c r="N10" i="5" s="1"/>
  <c r="J10" i="5"/>
  <c r="E10" i="5"/>
  <c r="M9" i="5"/>
  <c r="N9" i="5" s="1"/>
  <c r="L9" i="5"/>
  <c r="J9" i="5"/>
  <c r="E9" i="5"/>
  <c r="F6" i="5" s="1"/>
  <c r="L8" i="5"/>
  <c r="M8" i="5" s="1"/>
  <c r="N8" i="5" s="1"/>
  <c r="J8" i="5"/>
  <c r="E8" i="5"/>
  <c r="L7" i="5"/>
  <c r="M7" i="5" s="1"/>
  <c r="N7" i="5" s="1"/>
  <c r="J7" i="5"/>
  <c r="E7" i="5"/>
  <c r="N6" i="5"/>
  <c r="L6" i="5"/>
  <c r="M6" i="5" s="1"/>
  <c r="J6" i="5"/>
  <c r="E6" i="5"/>
  <c r="L5" i="5"/>
  <c r="M5" i="5" s="1"/>
  <c r="N5" i="5" s="1"/>
  <c r="J5" i="5"/>
  <c r="E5" i="5"/>
  <c r="L4" i="5"/>
  <c r="M4" i="5" s="1"/>
  <c r="N4" i="5" s="1"/>
  <c r="J4" i="5"/>
  <c r="E4" i="5"/>
  <c r="L3" i="5"/>
  <c r="M3" i="5" s="1"/>
  <c r="N3" i="5" s="1"/>
  <c r="J3" i="5"/>
  <c r="E3" i="5"/>
  <c r="L2" i="5"/>
  <c r="M2" i="5" s="1"/>
  <c r="N2" i="5" s="1"/>
  <c r="J2" i="5"/>
  <c r="E2" i="5"/>
  <c r="AP146" i="1"/>
  <c r="BC30" i="1"/>
  <c r="BC57" i="1" s="1"/>
  <c r="BC84" i="1" s="1"/>
  <c r="BC111" i="1" s="1"/>
  <c r="BC138" i="1" s="1"/>
  <c r="BC165" i="1" s="1"/>
  <c r="BC192" i="1" s="1"/>
  <c r="BC219" i="1" s="1"/>
  <c r="BC246" i="1" s="1"/>
  <c r="BC273" i="1" s="1"/>
  <c r="BC300" i="1" s="1"/>
  <c r="BC327" i="1" s="1"/>
  <c r="BC354" i="1" s="1"/>
  <c r="BC381" i="1" s="1"/>
  <c r="BC408" i="1" s="1"/>
  <c r="BC435" i="1" s="1"/>
  <c r="A17" i="1"/>
  <c r="AU16" i="1"/>
  <c r="B16" i="1" s="1"/>
  <c r="BE13" i="1" s="1"/>
  <c r="AQ16" i="1"/>
  <c r="AH16" i="1"/>
  <c r="Y16" i="1"/>
  <c r="P16" i="1"/>
  <c r="AA12" i="1"/>
  <c r="AA93" i="1" s="1"/>
  <c r="Y12" i="1"/>
  <c r="Y120" i="1" s="1"/>
  <c r="AP11" i="1"/>
  <c r="AP38" i="1" s="1"/>
  <c r="AP9" i="1"/>
  <c r="AP8" i="1"/>
  <c r="AP89" i="1" s="1"/>
  <c r="AT5" i="1"/>
  <c r="AT32" i="1" s="1"/>
  <c r="Y4" i="1"/>
  <c r="V4" i="1"/>
  <c r="V58" i="1" s="1"/>
  <c r="X156" i="2"/>
  <c r="W156" i="2"/>
  <c r="V156" i="2"/>
  <c r="E156" i="2"/>
  <c r="C156" i="2"/>
  <c r="X155" i="2"/>
  <c r="W155" i="2"/>
  <c r="V155" i="2"/>
  <c r="E155" i="2"/>
  <c r="C155" i="2"/>
  <c r="X154" i="2"/>
  <c r="W154" i="2"/>
  <c r="V154" i="2"/>
  <c r="E154" i="2"/>
  <c r="C154" i="2"/>
  <c r="X153" i="2"/>
  <c r="W153" i="2"/>
  <c r="V153" i="2"/>
  <c r="E153" i="2"/>
  <c r="C153" i="2"/>
  <c r="X152" i="2"/>
  <c r="W152" i="2"/>
  <c r="V152" i="2"/>
  <c r="X151" i="2"/>
  <c r="W151" i="2"/>
  <c r="V151" i="2"/>
  <c r="E151" i="2"/>
  <c r="E152" i="2" s="1"/>
  <c r="X150" i="2"/>
  <c r="W150" i="2"/>
  <c r="V150" i="2"/>
  <c r="X149" i="2"/>
  <c r="W149" i="2"/>
  <c r="V149" i="2"/>
  <c r="E149" i="2"/>
  <c r="E150" i="2" s="1"/>
  <c r="C149" i="2"/>
  <c r="C150" i="2" s="1"/>
  <c r="C151" i="2" s="1"/>
  <c r="C152" i="2" s="1"/>
  <c r="X148" i="2"/>
  <c r="W148" i="2"/>
  <c r="V148" i="2"/>
  <c r="E148" i="2"/>
  <c r="C148" i="2"/>
  <c r="X147" i="2"/>
  <c r="W147" i="2"/>
  <c r="V147" i="2"/>
  <c r="E147" i="2"/>
  <c r="C147" i="2"/>
  <c r="X146" i="2"/>
  <c r="W146" i="2"/>
  <c r="V146" i="2"/>
  <c r="E146" i="2"/>
  <c r="C146" i="2"/>
  <c r="X145" i="2"/>
  <c r="W145" i="2"/>
  <c r="V145" i="2"/>
  <c r="E145" i="2"/>
  <c r="C145" i="2"/>
  <c r="X144" i="2"/>
  <c r="W144" i="2"/>
  <c r="V144" i="2"/>
  <c r="E144" i="2"/>
  <c r="C144" i="2"/>
  <c r="X143" i="2"/>
  <c r="W143" i="2"/>
  <c r="V143" i="2"/>
  <c r="X142" i="2"/>
  <c r="W142" i="2"/>
  <c r="V142" i="2"/>
  <c r="E142" i="2"/>
  <c r="E143" i="2" s="1"/>
  <c r="C142" i="2"/>
  <c r="C143" i="2" s="1"/>
  <c r="X141" i="2"/>
  <c r="W141" i="2"/>
  <c r="V141" i="2"/>
  <c r="E141" i="2"/>
  <c r="C141" i="2"/>
  <c r="X140" i="2"/>
  <c r="W140" i="2"/>
  <c r="V140" i="2"/>
  <c r="E140" i="2"/>
  <c r="C140" i="2"/>
  <c r="X139" i="2"/>
  <c r="W139" i="2"/>
  <c r="V139" i="2"/>
  <c r="E139" i="2"/>
  <c r="C139" i="2"/>
  <c r="X138" i="2"/>
  <c r="W138" i="2"/>
  <c r="V138" i="2"/>
  <c r="E138" i="2"/>
  <c r="C138" i="2"/>
  <c r="X137" i="2"/>
  <c r="W137" i="2"/>
  <c r="V137" i="2"/>
  <c r="E137" i="2"/>
  <c r="C137" i="2"/>
  <c r="X136" i="2"/>
  <c r="W136" i="2"/>
  <c r="V136" i="2"/>
  <c r="E136" i="2"/>
  <c r="C136" i="2"/>
  <c r="X135" i="2"/>
  <c r="W135" i="2"/>
  <c r="V135" i="2"/>
  <c r="E135" i="2"/>
  <c r="C135" i="2"/>
  <c r="X134" i="2"/>
  <c r="W134" i="2"/>
  <c r="V134" i="2"/>
  <c r="X133" i="2"/>
  <c r="W133" i="2"/>
  <c r="V133" i="2"/>
  <c r="E133" i="2"/>
  <c r="E134" i="2" s="1"/>
  <c r="C133" i="2"/>
  <c r="C134" i="2" s="1"/>
  <c r="X132" i="2"/>
  <c r="W132" i="2"/>
  <c r="V132" i="2"/>
  <c r="E132" i="2"/>
  <c r="C132" i="2"/>
  <c r="X131" i="2"/>
  <c r="W131" i="2"/>
  <c r="V131" i="2"/>
  <c r="E131" i="2"/>
  <c r="C131" i="2"/>
  <c r="X130" i="2"/>
  <c r="W130" i="2"/>
  <c r="V130" i="2"/>
  <c r="E130" i="2"/>
  <c r="C130" i="2"/>
  <c r="X129" i="2"/>
  <c r="W129" i="2"/>
  <c r="V129" i="2"/>
  <c r="E129" i="2"/>
  <c r="C129" i="2"/>
  <c r="X128" i="2"/>
  <c r="W128" i="2"/>
  <c r="V128" i="2"/>
  <c r="E128" i="2"/>
  <c r="C128" i="2"/>
  <c r="X127" i="2"/>
  <c r="W127" i="2"/>
  <c r="V127" i="2"/>
  <c r="E127" i="2"/>
  <c r="C127" i="2"/>
  <c r="X126" i="2"/>
  <c r="W126" i="2"/>
  <c r="V126" i="2"/>
  <c r="E126" i="2"/>
  <c r="C126" i="2"/>
  <c r="X125" i="2"/>
  <c r="W125" i="2"/>
  <c r="V125" i="2"/>
  <c r="X124" i="2"/>
  <c r="W124" i="2"/>
  <c r="V124" i="2"/>
  <c r="E124" i="2"/>
  <c r="E125" i="2" s="1"/>
  <c r="C124" i="2"/>
  <c r="C125" i="2" s="1"/>
  <c r="X123" i="2"/>
  <c r="W123" i="2"/>
  <c r="V123" i="2"/>
  <c r="E123" i="2"/>
  <c r="C123" i="2"/>
  <c r="X122" i="2"/>
  <c r="W122" i="2"/>
  <c r="V122" i="2"/>
  <c r="E122" i="2"/>
  <c r="C122" i="2"/>
  <c r="X121" i="2"/>
  <c r="W121" i="2"/>
  <c r="V121" i="2"/>
  <c r="E121" i="2"/>
  <c r="C121" i="2"/>
  <c r="X120" i="2"/>
  <c r="W120" i="2"/>
  <c r="V120" i="2"/>
  <c r="E120" i="2"/>
  <c r="C120" i="2"/>
  <c r="X119" i="2"/>
  <c r="W119" i="2"/>
  <c r="V119" i="2"/>
  <c r="E119" i="2"/>
  <c r="C119" i="2"/>
  <c r="X118" i="2"/>
  <c r="W118" i="2"/>
  <c r="V118" i="2"/>
  <c r="E118" i="2"/>
  <c r="C118" i="2"/>
  <c r="X117" i="2"/>
  <c r="W117" i="2"/>
  <c r="V117" i="2"/>
  <c r="E117" i="2"/>
  <c r="C117" i="2"/>
  <c r="X116" i="2"/>
  <c r="W116" i="2"/>
  <c r="V116" i="2"/>
  <c r="X115" i="2"/>
  <c r="W115" i="2"/>
  <c r="V115" i="2"/>
  <c r="E115" i="2"/>
  <c r="E116" i="2" s="1"/>
  <c r="C115" i="2"/>
  <c r="C116" i="2" s="1"/>
  <c r="X114" i="2"/>
  <c r="W114" i="2"/>
  <c r="V114" i="2"/>
  <c r="E114" i="2"/>
  <c r="C114" i="2"/>
  <c r="X113" i="2"/>
  <c r="W113" i="2"/>
  <c r="V113" i="2"/>
  <c r="E113" i="2"/>
  <c r="C113" i="2"/>
  <c r="X112" i="2"/>
  <c r="W112" i="2"/>
  <c r="V112" i="2"/>
  <c r="E112" i="2"/>
  <c r="C112" i="2"/>
  <c r="X111" i="2"/>
  <c r="W111" i="2"/>
  <c r="V111" i="2"/>
  <c r="E111" i="2"/>
  <c r="C111" i="2"/>
  <c r="X110" i="2"/>
  <c r="W110" i="2"/>
  <c r="V110" i="2"/>
  <c r="E110" i="2"/>
  <c r="C110" i="2"/>
  <c r="X109" i="2"/>
  <c r="W109" i="2"/>
  <c r="V109" i="2"/>
  <c r="E109" i="2"/>
  <c r="C109" i="2"/>
  <c r="X108" i="2"/>
  <c r="W108" i="2"/>
  <c r="V108" i="2"/>
  <c r="E108" i="2"/>
  <c r="C108" i="2"/>
  <c r="X107" i="2"/>
  <c r="W107" i="2"/>
  <c r="V107" i="2"/>
  <c r="X106" i="2"/>
  <c r="W106" i="2"/>
  <c r="V106" i="2"/>
  <c r="E106" i="2"/>
  <c r="E107" i="2" s="1"/>
  <c r="C106" i="2"/>
  <c r="C107" i="2" s="1"/>
  <c r="X105" i="2"/>
  <c r="W105" i="2"/>
  <c r="V105" i="2"/>
  <c r="E105" i="2"/>
  <c r="C105" i="2"/>
  <c r="X104" i="2"/>
  <c r="W104" i="2"/>
  <c r="V104" i="2"/>
  <c r="E104" i="2"/>
  <c r="C104" i="2"/>
  <c r="X103" i="2"/>
  <c r="W103" i="2"/>
  <c r="V103" i="2"/>
  <c r="E103" i="2"/>
  <c r="C103" i="2"/>
  <c r="X102" i="2"/>
  <c r="W102" i="2"/>
  <c r="V102" i="2"/>
  <c r="E102" i="2"/>
  <c r="C102" i="2"/>
  <c r="X101" i="2"/>
  <c r="W101" i="2"/>
  <c r="V101" i="2"/>
  <c r="E101" i="2"/>
  <c r="C101" i="2"/>
  <c r="X100" i="2"/>
  <c r="W100" i="2"/>
  <c r="V100" i="2"/>
  <c r="E100" i="2"/>
  <c r="C100" i="2"/>
  <c r="X99" i="2"/>
  <c r="W99" i="2"/>
  <c r="V99" i="2"/>
  <c r="E99" i="2"/>
  <c r="C99" i="2"/>
  <c r="X98" i="2"/>
  <c r="W98" i="2"/>
  <c r="V98" i="2"/>
  <c r="X97" i="2"/>
  <c r="W97" i="2"/>
  <c r="V97" i="2"/>
  <c r="E97" i="2"/>
  <c r="E98" i="2" s="1"/>
  <c r="C97" i="2"/>
  <c r="C98" i="2" s="1"/>
  <c r="X96" i="2"/>
  <c r="W96" i="2"/>
  <c r="V96" i="2"/>
  <c r="E96" i="2"/>
  <c r="C96" i="2"/>
  <c r="X95" i="2"/>
  <c r="W95" i="2"/>
  <c r="V95" i="2"/>
  <c r="E95" i="2"/>
  <c r="C95" i="2"/>
  <c r="X94" i="2"/>
  <c r="W94" i="2"/>
  <c r="V94" i="2"/>
  <c r="E94" i="2"/>
  <c r="C94" i="2"/>
  <c r="X93" i="2"/>
  <c r="W93" i="2"/>
  <c r="V93" i="2"/>
  <c r="E93" i="2"/>
  <c r="C93" i="2"/>
  <c r="X92" i="2"/>
  <c r="W92" i="2"/>
  <c r="V92" i="2"/>
  <c r="E92" i="2"/>
  <c r="C92" i="2"/>
  <c r="X91" i="2"/>
  <c r="W91" i="2"/>
  <c r="V91" i="2"/>
  <c r="E91" i="2"/>
  <c r="C91" i="2"/>
  <c r="X90" i="2"/>
  <c r="W90" i="2"/>
  <c r="V90" i="2"/>
  <c r="E90" i="2"/>
  <c r="C90" i="2"/>
  <c r="X89" i="2"/>
  <c r="W89" i="2"/>
  <c r="V89" i="2"/>
  <c r="X88" i="2"/>
  <c r="W88" i="2"/>
  <c r="V88" i="2"/>
  <c r="E88" i="2"/>
  <c r="E89" i="2" s="1"/>
  <c r="C88" i="2"/>
  <c r="C89" i="2" s="1"/>
  <c r="X87" i="2"/>
  <c r="W87" i="2"/>
  <c r="V87" i="2"/>
  <c r="E87" i="2"/>
  <c r="C87" i="2"/>
  <c r="X86" i="2"/>
  <c r="W86" i="2"/>
  <c r="V86" i="2"/>
  <c r="E86" i="2"/>
  <c r="C86" i="2"/>
  <c r="X85" i="2"/>
  <c r="W85" i="2"/>
  <c r="V85" i="2"/>
  <c r="E85" i="2"/>
  <c r="C85" i="2"/>
  <c r="X84" i="2"/>
  <c r="W84" i="2"/>
  <c r="V84" i="2"/>
  <c r="E84" i="2"/>
  <c r="C84" i="2"/>
  <c r="X83" i="2"/>
  <c r="W83" i="2"/>
  <c r="V83" i="2"/>
  <c r="E83" i="2"/>
  <c r="C83" i="2"/>
  <c r="X82" i="2"/>
  <c r="W82" i="2"/>
  <c r="V82" i="2"/>
  <c r="E82" i="2"/>
  <c r="C82" i="2"/>
  <c r="X81" i="2"/>
  <c r="W81" i="2"/>
  <c r="V81" i="2"/>
  <c r="E81" i="2"/>
  <c r="C81" i="2"/>
  <c r="X80" i="2"/>
  <c r="W80" i="2"/>
  <c r="V80" i="2"/>
  <c r="X79" i="2"/>
  <c r="W79" i="2"/>
  <c r="V79" i="2"/>
  <c r="E79" i="2"/>
  <c r="E80" i="2" s="1"/>
  <c r="C79" i="2"/>
  <c r="C80" i="2" s="1"/>
  <c r="X78" i="2"/>
  <c r="W78" i="2"/>
  <c r="V78" i="2"/>
  <c r="E78" i="2"/>
  <c r="C78" i="2"/>
  <c r="X77" i="2"/>
  <c r="W77" i="2"/>
  <c r="V77" i="2"/>
  <c r="E77" i="2"/>
  <c r="C77" i="2"/>
  <c r="X76" i="2"/>
  <c r="W76" i="2"/>
  <c r="V76" i="2"/>
  <c r="E76" i="2"/>
  <c r="C76" i="2"/>
  <c r="X75" i="2"/>
  <c r="W75" i="2"/>
  <c r="V75" i="2"/>
  <c r="E75" i="2"/>
  <c r="C75" i="2"/>
  <c r="X74" i="2"/>
  <c r="W74" i="2"/>
  <c r="V74" i="2"/>
  <c r="E74" i="2"/>
  <c r="C74" i="2"/>
  <c r="X73" i="2"/>
  <c r="W73" i="2"/>
  <c r="V73" i="2"/>
  <c r="E73" i="2"/>
  <c r="C73" i="2"/>
  <c r="X72" i="2"/>
  <c r="W72" i="2"/>
  <c r="V72" i="2"/>
  <c r="E72" i="2"/>
  <c r="C72" i="2"/>
  <c r="X71" i="2"/>
  <c r="W71" i="2"/>
  <c r="V71" i="2"/>
  <c r="X70" i="2"/>
  <c r="W70" i="2"/>
  <c r="V70" i="2"/>
  <c r="E70" i="2"/>
  <c r="E71" i="2" s="1"/>
  <c r="C70" i="2"/>
  <c r="C71" i="2" s="1"/>
  <c r="X69" i="2"/>
  <c r="W69" i="2"/>
  <c r="V69" i="2"/>
  <c r="E69" i="2"/>
  <c r="C69" i="2"/>
  <c r="X68" i="2"/>
  <c r="W68" i="2"/>
  <c r="V68" i="2"/>
  <c r="E68" i="2"/>
  <c r="C68" i="2"/>
  <c r="X67" i="2"/>
  <c r="W67" i="2"/>
  <c r="V67" i="2"/>
  <c r="E67" i="2"/>
  <c r="C67" i="2"/>
  <c r="X66" i="2"/>
  <c r="W66" i="2"/>
  <c r="V66" i="2"/>
  <c r="E66" i="2"/>
  <c r="C66" i="2"/>
  <c r="X65" i="2"/>
  <c r="W65" i="2"/>
  <c r="V65" i="2"/>
  <c r="E65" i="2"/>
  <c r="C65" i="2"/>
  <c r="X64" i="2"/>
  <c r="W64" i="2"/>
  <c r="V64" i="2"/>
  <c r="E64" i="2"/>
  <c r="C64" i="2"/>
  <c r="X63" i="2"/>
  <c r="W63" i="2"/>
  <c r="V63" i="2"/>
  <c r="E63" i="2"/>
  <c r="C63" i="2"/>
  <c r="X62" i="2"/>
  <c r="W62" i="2"/>
  <c r="V62" i="2"/>
  <c r="X61" i="2"/>
  <c r="W61" i="2"/>
  <c r="V61" i="2"/>
  <c r="E61" i="2"/>
  <c r="E62" i="2" s="1"/>
  <c r="C61" i="2"/>
  <c r="C62" i="2" s="1"/>
  <c r="X60" i="2"/>
  <c r="W60" i="2"/>
  <c r="V60" i="2"/>
  <c r="E60" i="2"/>
  <c r="C60" i="2"/>
  <c r="X59" i="2"/>
  <c r="W59" i="2"/>
  <c r="V59" i="2"/>
  <c r="E59" i="2"/>
  <c r="C59" i="2"/>
  <c r="X58" i="2"/>
  <c r="W58" i="2"/>
  <c r="V58" i="2"/>
  <c r="E58" i="2"/>
  <c r="C58" i="2"/>
  <c r="X57" i="2"/>
  <c r="W57" i="2"/>
  <c r="V57" i="2"/>
  <c r="E57" i="2"/>
  <c r="C57" i="2"/>
  <c r="X56" i="2"/>
  <c r="W56" i="2"/>
  <c r="V56" i="2"/>
  <c r="V55" i="2"/>
  <c r="C55" i="2"/>
  <c r="V54" i="2"/>
  <c r="V53" i="2"/>
  <c r="E53" i="2"/>
  <c r="E54" i="2" s="1"/>
  <c r="C53" i="2"/>
  <c r="C54" i="2" s="1"/>
  <c r="C56" i="2" s="1"/>
  <c r="V52" i="2"/>
  <c r="V51" i="2"/>
  <c r="V50" i="2"/>
  <c r="E50" i="2"/>
  <c r="E52" i="2" s="1"/>
  <c r="C50" i="2"/>
  <c r="C52" i="2" s="1"/>
  <c r="V49" i="2"/>
  <c r="C49" i="2"/>
  <c r="V48" i="2"/>
  <c r="V47" i="2"/>
  <c r="E47" i="2"/>
  <c r="E49" i="2" s="1"/>
  <c r="C47" i="2"/>
  <c r="C48" i="2" s="1"/>
  <c r="V46" i="2"/>
  <c r="V45" i="2"/>
  <c r="E45" i="2"/>
  <c r="E46" i="2" s="1"/>
  <c r="C45" i="2"/>
  <c r="C46" i="2" s="1"/>
  <c r="V44" i="2"/>
  <c r="V43" i="2"/>
  <c r="E43" i="2"/>
  <c r="E44" i="2" s="1"/>
  <c r="C43" i="2"/>
  <c r="C44" i="2" s="1"/>
  <c r="X42" i="2"/>
  <c r="W42" i="2"/>
  <c r="V42" i="2"/>
  <c r="V41" i="2"/>
  <c r="E41" i="2"/>
  <c r="E42" i="2" s="1"/>
  <c r="C41" i="2"/>
  <c r="C42" i="2" s="1"/>
  <c r="V40" i="2"/>
  <c r="V39" i="2"/>
  <c r="E39" i="2"/>
  <c r="C39" i="2"/>
  <c r="C40" i="2" s="1"/>
  <c r="V38" i="2"/>
  <c r="C38" i="2"/>
  <c r="V37" i="2"/>
  <c r="V36" i="2"/>
  <c r="E36" i="2"/>
  <c r="E37" i="2" s="1"/>
  <c r="C36" i="2"/>
  <c r="C37" i="2" s="1"/>
  <c r="V35" i="2"/>
  <c r="V34" i="2"/>
  <c r="V33" i="2"/>
  <c r="E33" i="2"/>
  <c r="E34" i="2" s="1"/>
  <c r="C33" i="2"/>
  <c r="C34" i="2" s="1"/>
  <c r="V32" i="2"/>
  <c r="V31" i="2"/>
  <c r="V30" i="2"/>
  <c r="E30" i="2"/>
  <c r="E31" i="2" s="1"/>
  <c r="C30" i="2"/>
  <c r="C32" i="2" s="1"/>
  <c r="V29" i="2"/>
  <c r="C29" i="2"/>
  <c r="V28" i="2"/>
  <c r="V27" i="2"/>
  <c r="E27" i="2"/>
  <c r="E29" i="2" s="1"/>
  <c r="C27" i="2"/>
  <c r="C28" i="2" s="1"/>
  <c r="V26" i="2"/>
  <c r="V25" i="2"/>
  <c r="V24" i="2"/>
  <c r="E24" i="2"/>
  <c r="E25" i="2" s="1"/>
  <c r="C24" i="2"/>
  <c r="C25" i="2" s="1"/>
  <c r="V23" i="2"/>
  <c r="V22" i="2"/>
  <c r="E22" i="2"/>
  <c r="E23" i="2" s="1"/>
  <c r="C22" i="2"/>
  <c r="C23" i="2" s="1"/>
  <c r="V21" i="2"/>
  <c r="V20" i="2"/>
  <c r="E20" i="2"/>
  <c r="E21" i="2" s="1"/>
  <c r="C20" i="2"/>
  <c r="C21" i="2" s="1"/>
  <c r="V19" i="2"/>
  <c r="V18" i="2"/>
  <c r="E18" i="2"/>
  <c r="C18" i="2"/>
  <c r="C19" i="2" s="1"/>
  <c r="V17" i="2"/>
  <c r="V16" i="2"/>
  <c r="E16" i="2"/>
  <c r="E17" i="2" s="1"/>
  <c r="C16" i="2"/>
  <c r="C17" i="2" s="1"/>
  <c r="V15" i="2"/>
  <c r="V14" i="2"/>
  <c r="E14" i="2"/>
  <c r="E15" i="2" s="1"/>
  <c r="C14" i="2"/>
  <c r="C15" i="2" s="1"/>
  <c r="V13" i="2"/>
  <c r="V12" i="2"/>
  <c r="E12" i="2"/>
  <c r="E13" i="2" s="1"/>
  <c r="C12" i="2"/>
  <c r="C13" i="2" s="1"/>
  <c r="V11" i="2"/>
  <c r="V10" i="2"/>
  <c r="E10" i="2"/>
  <c r="C10" i="2"/>
  <c r="C11" i="2" s="1"/>
  <c r="V9" i="2"/>
  <c r="E9" i="2"/>
  <c r="C9" i="2"/>
  <c r="V8" i="2"/>
  <c r="E8" i="2"/>
  <c r="C8" i="2"/>
  <c r="A8" i="2"/>
  <c r="V7" i="2"/>
  <c r="E7" i="2"/>
  <c r="C7" i="2"/>
  <c r="AP254" i="1" l="1"/>
  <c r="AP389" i="1"/>
  <c r="AP65" i="1"/>
  <c r="S58" i="2"/>
  <c r="S74" i="2"/>
  <c r="S88" i="2"/>
  <c r="S90" i="2"/>
  <c r="S104" i="2"/>
  <c r="S110" i="2"/>
  <c r="S120" i="2"/>
  <c r="S124" i="2"/>
  <c r="S126" i="2"/>
  <c r="S130" i="2"/>
  <c r="S155" i="2"/>
  <c r="S64" i="2"/>
  <c r="S68" i="2"/>
  <c r="S78" i="2"/>
  <c r="S80" i="2"/>
  <c r="S84" i="2"/>
  <c r="S94" i="2"/>
  <c r="S100" i="2"/>
  <c r="S114" i="2"/>
  <c r="S116" i="2"/>
  <c r="AP35" i="1"/>
  <c r="S59" i="2"/>
  <c r="S65" i="2"/>
  <c r="S69" i="2"/>
  <c r="S71" i="2"/>
  <c r="S75" i="2"/>
  <c r="S79" i="2"/>
  <c r="S81" i="2"/>
  <c r="S85" i="2"/>
  <c r="S91" i="2"/>
  <c r="S95" i="2"/>
  <c r="S101" i="2"/>
  <c r="S105" i="2"/>
  <c r="S107" i="2"/>
  <c r="S111" i="2"/>
  <c r="S115" i="2"/>
  <c r="S117" i="2"/>
  <c r="S121" i="2"/>
  <c r="S127" i="2"/>
  <c r="S131" i="2"/>
  <c r="S137" i="2"/>
  <c r="S141" i="2"/>
  <c r="S143" i="2"/>
  <c r="S147" i="2"/>
  <c r="S152" i="2"/>
  <c r="S156" i="2"/>
  <c r="AA39" i="1"/>
  <c r="S136" i="2"/>
  <c r="S70" i="2"/>
  <c r="S72" i="2"/>
  <c r="S76" i="2"/>
  <c r="S82" i="2"/>
  <c r="S86" i="2"/>
  <c r="S92" i="2"/>
  <c r="S96" i="2"/>
  <c r="S98" i="2"/>
  <c r="S102" i="2"/>
  <c r="S106" i="2"/>
  <c r="S108" i="2"/>
  <c r="S112" i="2"/>
  <c r="S118" i="2"/>
  <c r="S122" i="2"/>
  <c r="S128" i="2"/>
  <c r="S132" i="2"/>
  <c r="S134" i="2"/>
  <c r="S138" i="2"/>
  <c r="S142" i="2"/>
  <c r="S144" i="2"/>
  <c r="S148" i="2"/>
  <c r="S150" i="2"/>
  <c r="S151" i="2"/>
  <c r="S153" i="2"/>
  <c r="S42" i="2"/>
  <c r="S56" i="2"/>
  <c r="S66" i="2"/>
  <c r="S57" i="2"/>
  <c r="S61" i="2"/>
  <c r="S63" i="2"/>
  <c r="S67" i="2"/>
  <c r="S73" i="2"/>
  <c r="S77" i="2"/>
  <c r="S83" i="2"/>
  <c r="S87" i="2"/>
  <c r="S89" i="2"/>
  <c r="S93" i="2"/>
  <c r="S97" i="2"/>
  <c r="S99" i="2"/>
  <c r="S103" i="2"/>
  <c r="S109" i="2"/>
  <c r="S113" i="2"/>
  <c r="S119" i="2"/>
  <c r="S123" i="2"/>
  <c r="S125" i="2"/>
  <c r="S129" i="2"/>
  <c r="S133" i="2"/>
  <c r="S135" i="2"/>
  <c r="S139" i="2"/>
  <c r="S145" i="2"/>
  <c r="S149" i="2"/>
  <c r="S154" i="2"/>
  <c r="S60" i="2"/>
  <c r="S62" i="2"/>
  <c r="S140" i="2"/>
  <c r="S146" i="2"/>
  <c r="G144" i="2"/>
  <c r="M144" i="2" s="1"/>
  <c r="G89" i="2"/>
  <c r="M89" i="2" s="1"/>
  <c r="G83" i="2"/>
  <c r="M83" i="2" s="1"/>
  <c r="G90" i="2"/>
  <c r="K90" i="2" s="1"/>
  <c r="G93" i="2"/>
  <c r="M93" i="2" s="1"/>
  <c r="G97" i="2"/>
  <c r="M97" i="2" s="1"/>
  <c r="G105" i="2"/>
  <c r="M105" i="2" s="1"/>
  <c r="G109" i="2"/>
  <c r="M109" i="2" s="1"/>
  <c r="G29" i="2"/>
  <c r="M29" i="2" s="1"/>
  <c r="E35" i="2"/>
  <c r="G61" i="2"/>
  <c r="M61" i="2" s="1"/>
  <c r="G62" i="2"/>
  <c r="M62" i="2" s="1"/>
  <c r="G74" i="2"/>
  <c r="I74" i="2" s="1"/>
  <c r="G78" i="2"/>
  <c r="K78" i="2" s="1"/>
  <c r="G110" i="2"/>
  <c r="M110" i="2" s="1"/>
  <c r="G122" i="2"/>
  <c r="K122" i="2" s="1"/>
  <c r="G125" i="2"/>
  <c r="M125" i="2" s="1"/>
  <c r="G126" i="2"/>
  <c r="K126" i="2" s="1"/>
  <c r="G137" i="2"/>
  <c r="M137" i="2" s="1"/>
  <c r="G138" i="2"/>
  <c r="M138" i="2" s="1"/>
  <c r="G141" i="2"/>
  <c r="M141" i="2" s="1"/>
  <c r="G142" i="2"/>
  <c r="I142" i="2" s="1"/>
  <c r="G139" i="2"/>
  <c r="I139" i="2" s="1"/>
  <c r="G150" i="2"/>
  <c r="I150" i="2" s="1"/>
  <c r="G9" i="2"/>
  <c r="M9" i="2" s="1"/>
  <c r="E28" i="2"/>
  <c r="G28" i="2" s="1"/>
  <c r="K28" i="2" s="1"/>
  <c r="G73" i="2"/>
  <c r="M73" i="2" s="1"/>
  <c r="G77" i="2"/>
  <c r="M77" i="2" s="1"/>
  <c r="G117" i="2"/>
  <c r="M117" i="2" s="1"/>
  <c r="G121" i="2"/>
  <c r="M121" i="2" s="1"/>
  <c r="G127" i="2"/>
  <c r="M127" i="2" s="1"/>
  <c r="G153" i="2"/>
  <c r="K153" i="2" s="1"/>
  <c r="BE6" i="1"/>
  <c r="BE11" i="1"/>
  <c r="G80" i="2"/>
  <c r="M80" i="2" s="1"/>
  <c r="G53" i="2"/>
  <c r="M53" i="2" s="1"/>
  <c r="G57" i="2"/>
  <c r="M57" i="2" s="1"/>
  <c r="G58" i="2"/>
  <c r="M58" i="2" s="1"/>
  <c r="G63" i="2"/>
  <c r="I63" i="2" s="1"/>
  <c r="G75" i="2"/>
  <c r="M75" i="2" s="1"/>
  <c r="G100" i="2"/>
  <c r="K100" i="2" s="1"/>
  <c r="G147" i="2"/>
  <c r="M147" i="2" s="1"/>
  <c r="G52" i="2"/>
  <c r="K52" i="2" s="1"/>
  <c r="G64" i="2"/>
  <c r="M64" i="2" s="1"/>
  <c r="G67" i="2"/>
  <c r="I67" i="2" s="1"/>
  <c r="G84" i="2"/>
  <c r="M84" i="2" s="1"/>
  <c r="G111" i="2"/>
  <c r="M111" i="2" s="1"/>
  <c r="G128" i="2"/>
  <c r="K128" i="2" s="1"/>
  <c r="G131" i="2"/>
  <c r="K131" i="2" s="1"/>
  <c r="G148" i="2"/>
  <c r="M148" i="2" s="1"/>
  <c r="G154" i="2"/>
  <c r="I154" i="2" s="1"/>
  <c r="G7" i="2"/>
  <c r="I7" i="2" s="1"/>
  <c r="G65" i="2"/>
  <c r="M65" i="2" s="1"/>
  <c r="G68" i="2"/>
  <c r="M68" i="2" s="1"/>
  <c r="G85" i="2"/>
  <c r="M85" i="2" s="1"/>
  <c r="G95" i="2"/>
  <c r="I95" i="2" s="1"/>
  <c r="G107" i="2"/>
  <c r="I107" i="2" s="1"/>
  <c r="G112" i="2"/>
  <c r="M112" i="2" s="1"/>
  <c r="G115" i="2"/>
  <c r="K115" i="2" s="1"/>
  <c r="G129" i="2"/>
  <c r="M129" i="2" s="1"/>
  <c r="G132" i="2"/>
  <c r="M132" i="2" s="1"/>
  <c r="G149" i="2"/>
  <c r="K149" i="2" s="1"/>
  <c r="G155" i="2"/>
  <c r="M155" i="2" s="1"/>
  <c r="G10" i="2"/>
  <c r="K10" i="2" s="1"/>
  <c r="G25" i="2"/>
  <c r="K25" i="2" s="1"/>
  <c r="G50" i="2"/>
  <c r="K50" i="2" s="1"/>
  <c r="G59" i="2"/>
  <c r="I59" i="2" s="1"/>
  <c r="G81" i="2"/>
  <c r="M81" i="2" s="1"/>
  <c r="G101" i="2"/>
  <c r="M101" i="2" s="1"/>
  <c r="G123" i="2"/>
  <c r="M123" i="2" s="1"/>
  <c r="G145" i="2"/>
  <c r="M145" i="2" s="1"/>
  <c r="G156" i="2"/>
  <c r="M156" i="2" s="1"/>
  <c r="G8" i="2"/>
  <c r="M8" i="2" s="1"/>
  <c r="AQ17" i="1" s="1"/>
  <c r="G17" i="2"/>
  <c r="K17" i="2" s="1"/>
  <c r="G18" i="2"/>
  <c r="I18" i="2" s="1"/>
  <c r="G39" i="2"/>
  <c r="I39" i="2" s="1"/>
  <c r="G45" i="2"/>
  <c r="M45" i="2" s="1"/>
  <c r="G49" i="2"/>
  <c r="I49" i="2" s="1"/>
  <c r="G69" i="2"/>
  <c r="M69" i="2" s="1"/>
  <c r="G79" i="2"/>
  <c r="I79" i="2" s="1"/>
  <c r="G91" i="2"/>
  <c r="I91" i="2" s="1"/>
  <c r="G94" i="2"/>
  <c r="K94" i="2" s="1"/>
  <c r="G96" i="2"/>
  <c r="M96" i="2" s="1"/>
  <c r="G99" i="2"/>
  <c r="M99" i="2" s="1"/>
  <c r="G106" i="2"/>
  <c r="M106" i="2" s="1"/>
  <c r="G113" i="2"/>
  <c r="M113" i="2" s="1"/>
  <c r="G116" i="2"/>
  <c r="K116" i="2" s="1"/>
  <c r="G133" i="2"/>
  <c r="M133" i="2" s="1"/>
  <c r="G143" i="2"/>
  <c r="I143" i="2" s="1"/>
  <c r="AU17" i="1"/>
  <c r="B17" i="1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G15" i="2"/>
  <c r="I15" i="2" s="1"/>
  <c r="G23" i="2"/>
  <c r="I23" i="2" s="1"/>
  <c r="G30" i="2"/>
  <c r="M30" i="2" s="1"/>
  <c r="G34" i="2"/>
  <c r="M34" i="2" s="1"/>
  <c r="G42" i="2"/>
  <c r="M42" i="2" s="1"/>
  <c r="G43" i="2"/>
  <c r="I43" i="2" s="1"/>
  <c r="C51" i="2"/>
  <c r="E55" i="2"/>
  <c r="G55" i="2" s="1"/>
  <c r="K55" i="2" s="1"/>
  <c r="G60" i="2"/>
  <c r="M60" i="2" s="1"/>
  <c r="G71" i="2"/>
  <c r="I71" i="2" s="1"/>
  <c r="G76" i="2"/>
  <c r="M76" i="2" s="1"/>
  <c r="G87" i="2"/>
  <c r="I87" i="2" s="1"/>
  <c r="G92" i="2"/>
  <c r="M92" i="2" s="1"/>
  <c r="G103" i="2"/>
  <c r="K103" i="2" s="1"/>
  <c r="G108" i="2"/>
  <c r="I108" i="2" s="1"/>
  <c r="G119" i="2"/>
  <c r="I119" i="2" s="1"/>
  <c r="G124" i="2"/>
  <c r="M124" i="2" s="1"/>
  <c r="G135" i="2"/>
  <c r="I135" i="2" s="1"/>
  <c r="G140" i="2"/>
  <c r="I140" i="2" s="1"/>
  <c r="G14" i="2"/>
  <c r="M14" i="2" s="1"/>
  <c r="G22" i="2"/>
  <c r="K22" i="2" s="1"/>
  <c r="E32" i="2"/>
  <c r="G32" i="2" s="1"/>
  <c r="G33" i="2"/>
  <c r="M33" i="2" s="1"/>
  <c r="C35" i="2"/>
  <c r="E40" i="2"/>
  <c r="G40" i="2" s="1"/>
  <c r="G41" i="2"/>
  <c r="M41" i="2" s="1"/>
  <c r="G46" i="2"/>
  <c r="I46" i="2" s="1"/>
  <c r="E48" i="2"/>
  <c r="G48" i="2" s="1"/>
  <c r="E51" i="2"/>
  <c r="G70" i="2"/>
  <c r="I70" i="2" s="1"/>
  <c r="G72" i="2"/>
  <c r="M72" i="2" s="1"/>
  <c r="G86" i="2"/>
  <c r="M86" i="2" s="1"/>
  <c r="G88" i="2"/>
  <c r="K88" i="2" s="1"/>
  <c r="G102" i="2"/>
  <c r="I102" i="2" s="1"/>
  <c r="G104" i="2"/>
  <c r="I104" i="2" s="1"/>
  <c r="G118" i="2"/>
  <c r="M118" i="2" s="1"/>
  <c r="G120" i="2"/>
  <c r="M120" i="2" s="1"/>
  <c r="G134" i="2"/>
  <c r="M134" i="2" s="1"/>
  <c r="G136" i="2"/>
  <c r="K136" i="2" s="1"/>
  <c r="G151" i="2"/>
  <c r="I151" i="2" s="1"/>
  <c r="E11" i="2"/>
  <c r="G11" i="2" s="1"/>
  <c r="M11" i="2" s="1"/>
  <c r="E19" i="2"/>
  <c r="G19" i="2" s="1"/>
  <c r="K19" i="2" s="1"/>
  <c r="C26" i="2"/>
  <c r="C31" i="2"/>
  <c r="G31" i="2" s="1"/>
  <c r="G66" i="2"/>
  <c r="M66" i="2" s="1"/>
  <c r="G82" i="2"/>
  <c r="M82" i="2" s="1"/>
  <c r="G98" i="2"/>
  <c r="M98" i="2" s="1"/>
  <c r="G114" i="2"/>
  <c r="I114" i="2" s="1"/>
  <c r="G130" i="2"/>
  <c r="I130" i="2" s="1"/>
  <c r="G146" i="2"/>
  <c r="I146" i="2" s="1"/>
  <c r="M17" i="2"/>
  <c r="K18" i="2"/>
  <c r="W55" i="2"/>
  <c r="X55" i="2"/>
  <c r="G13" i="2"/>
  <c r="G21" i="2"/>
  <c r="G37" i="2"/>
  <c r="I83" i="2"/>
  <c r="G44" i="2"/>
  <c r="G54" i="2"/>
  <c r="E56" i="2"/>
  <c r="G56" i="2" s="1"/>
  <c r="L16" i="1"/>
  <c r="M16" i="1" s="1"/>
  <c r="K16" i="1" s="1"/>
  <c r="G36" i="2"/>
  <c r="Y355" i="1"/>
  <c r="Y274" i="1"/>
  <c r="Y301" i="1"/>
  <c r="Y328" i="1"/>
  <c r="Y409" i="1"/>
  <c r="Y382" i="1"/>
  <c r="Y193" i="1"/>
  <c r="Y436" i="1"/>
  <c r="Y220" i="1"/>
  <c r="Y247" i="1"/>
  <c r="Y112" i="1"/>
  <c r="Y166" i="1"/>
  <c r="Y58" i="1"/>
  <c r="Y139" i="1"/>
  <c r="Y85" i="1"/>
  <c r="Y31" i="1"/>
  <c r="AP360" i="1"/>
  <c r="AP441" i="1"/>
  <c r="AP279" i="1"/>
  <c r="AP414" i="1"/>
  <c r="AP306" i="1"/>
  <c r="AP387" i="1"/>
  <c r="AP333" i="1"/>
  <c r="AP198" i="1"/>
  <c r="AP225" i="1"/>
  <c r="AP252" i="1"/>
  <c r="AP117" i="1"/>
  <c r="AP171" i="1"/>
  <c r="AP144" i="1"/>
  <c r="AP63" i="1"/>
  <c r="AP90" i="1"/>
  <c r="AP36" i="1"/>
  <c r="AH17" i="1"/>
  <c r="BE27" i="1"/>
  <c r="G16" i="2"/>
  <c r="E26" i="2"/>
  <c r="G27" i="2"/>
  <c r="E38" i="2"/>
  <c r="G38" i="2" s="1"/>
  <c r="G47" i="2"/>
  <c r="G152" i="2"/>
  <c r="P17" i="1"/>
  <c r="AD16" i="1"/>
  <c r="AE16" i="1" s="1"/>
  <c r="AC16" i="1" s="1"/>
  <c r="G12" i="2"/>
  <c r="G20" i="2"/>
  <c r="G24" i="2"/>
  <c r="BE26" i="1"/>
  <c r="BE12" i="1"/>
  <c r="BE8" i="1"/>
  <c r="BE5" i="1"/>
  <c r="BE25" i="1"/>
  <c r="BE15" i="1"/>
  <c r="BE10" i="1"/>
  <c r="BE3" i="1"/>
  <c r="BE28" i="1"/>
  <c r="BE24" i="1"/>
  <c r="BE23" i="1"/>
  <c r="BE22" i="1"/>
  <c r="BE21" i="1"/>
  <c r="BE20" i="1"/>
  <c r="BE19" i="1"/>
  <c r="BE18" i="1"/>
  <c r="BE17" i="1"/>
  <c r="BE16" i="1"/>
  <c r="BE14" i="1"/>
  <c r="BE9" i="1"/>
  <c r="BE7" i="1"/>
  <c r="BE4" i="1"/>
  <c r="BE2" i="1"/>
  <c r="Y417" i="1"/>
  <c r="Y363" i="1"/>
  <c r="Y444" i="1"/>
  <c r="Y390" i="1"/>
  <c r="Y309" i="1"/>
  <c r="Y336" i="1"/>
  <c r="Y282" i="1"/>
  <c r="Y228" i="1"/>
  <c r="Y255" i="1"/>
  <c r="Y147" i="1"/>
  <c r="Y174" i="1"/>
  <c r="Y201" i="1"/>
  <c r="Y93" i="1"/>
  <c r="V31" i="1"/>
  <c r="Y66" i="1"/>
  <c r="AT410" i="1"/>
  <c r="AT437" i="1"/>
  <c r="AT383" i="1"/>
  <c r="AT329" i="1"/>
  <c r="AT302" i="1"/>
  <c r="AT248" i="1"/>
  <c r="AT356" i="1"/>
  <c r="AT167" i="1"/>
  <c r="AT194" i="1"/>
  <c r="AT59" i="1"/>
  <c r="AT275" i="1"/>
  <c r="AT140" i="1"/>
  <c r="AT113" i="1"/>
  <c r="AP413" i="1"/>
  <c r="AP440" i="1"/>
  <c r="AP386" i="1"/>
  <c r="AP359" i="1"/>
  <c r="AP332" i="1"/>
  <c r="AP305" i="1"/>
  <c r="AP251" i="1"/>
  <c r="AP170" i="1"/>
  <c r="AP278" i="1"/>
  <c r="AP197" i="1"/>
  <c r="AP62" i="1"/>
  <c r="AP224" i="1"/>
  <c r="AP116" i="1"/>
  <c r="AA444" i="1"/>
  <c r="AA417" i="1"/>
  <c r="AA390" i="1"/>
  <c r="AA363" i="1"/>
  <c r="AA336" i="1"/>
  <c r="AA309" i="1"/>
  <c r="AA282" i="1"/>
  <c r="AA255" i="1"/>
  <c r="AA174" i="1"/>
  <c r="AA201" i="1"/>
  <c r="AA228" i="1"/>
  <c r="AA66" i="1"/>
  <c r="AA147" i="1"/>
  <c r="AA120" i="1"/>
  <c r="A18" i="1"/>
  <c r="AT221" i="1"/>
  <c r="V436" i="1"/>
  <c r="V409" i="1"/>
  <c r="V382" i="1"/>
  <c r="V274" i="1"/>
  <c r="V355" i="1"/>
  <c r="V301" i="1"/>
  <c r="V328" i="1"/>
  <c r="V193" i="1"/>
  <c r="V220" i="1"/>
  <c r="V139" i="1"/>
  <c r="V85" i="1"/>
  <c r="V112" i="1"/>
  <c r="V247" i="1"/>
  <c r="V166" i="1"/>
  <c r="AP443" i="1"/>
  <c r="AP416" i="1"/>
  <c r="AP362" i="1"/>
  <c r="AP281" i="1"/>
  <c r="AP335" i="1"/>
  <c r="AP200" i="1"/>
  <c r="AP227" i="1"/>
  <c r="AP308" i="1"/>
  <c r="AP173" i="1"/>
  <c r="AP92" i="1"/>
  <c r="AP119" i="1"/>
  <c r="U16" i="1"/>
  <c r="V16" i="1" s="1"/>
  <c r="T16" i="1" s="1"/>
  <c r="AM16" i="1"/>
  <c r="AN16" i="1" s="1"/>
  <c r="AL16" i="1" s="1"/>
  <c r="Y39" i="1"/>
  <c r="AT86" i="1"/>
  <c r="AP143" i="1"/>
  <c r="F3" i="5"/>
  <c r="F33" i="5"/>
  <c r="F29" i="5"/>
  <c r="F2" i="5"/>
  <c r="F38" i="5"/>
  <c r="F42" i="5"/>
  <c r="F26" i="5"/>
  <c r="F25" i="5"/>
  <c r="F22" i="5"/>
  <c r="F21" i="5"/>
  <c r="F18" i="5"/>
  <c r="F17" i="5"/>
  <c r="F14" i="5"/>
  <c r="F11" i="5"/>
  <c r="F165" i="5"/>
  <c r="F46" i="5"/>
  <c r="F30" i="5"/>
  <c r="F9" i="5"/>
  <c r="F8" i="5"/>
  <c r="F187" i="5"/>
  <c r="F169" i="5"/>
  <c r="F4" i="5"/>
  <c r="F7" i="5"/>
  <c r="F12" i="5"/>
  <c r="F15" i="5"/>
  <c r="F19" i="5"/>
  <c r="F23" i="5"/>
  <c r="F27" i="5"/>
  <c r="F31" i="5"/>
  <c r="F35" i="5"/>
  <c r="F39" i="5"/>
  <c r="F43" i="5"/>
  <c r="F47" i="5"/>
  <c r="F104" i="5"/>
  <c r="F125" i="5"/>
  <c r="F141" i="5"/>
  <c r="F157" i="5"/>
  <c r="F49" i="5"/>
  <c r="F5" i="5"/>
  <c r="F10" i="5"/>
  <c r="F13" i="5"/>
  <c r="F16" i="5"/>
  <c r="F20" i="5"/>
  <c r="F24" i="5"/>
  <c r="F28" i="5"/>
  <c r="F32" i="5"/>
  <c r="F36" i="5"/>
  <c r="F40" i="5"/>
  <c r="F44" i="5"/>
  <c r="F48" i="5"/>
  <c r="F50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F80" i="5"/>
  <c r="F82" i="5"/>
  <c r="F84" i="5"/>
  <c r="F86" i="5"/>
  <c r="F88" i="5"/>
  <c r="F90" i="5"/>
  <c r="F92" i="5"/>
  <c r="F94" i="5"/>
  <c r="F96" i="5"/>
  <c r="F99" i="5"/>
  <c r="F117" i="5"/>
  <c r="F37" i="5"/>
  <c r="F41" i="5"/>
  <c r="F45" i="5"/>
  <c r="F109" i="5"/>
  <c r="F133" i="5"/>
  <c r="F149" i="5"/>
  <c r="F97" i="5"/>
  <c r="F102" i="5"/>
  <c r="F105" i="5"/>
  <c r="F111" i="5"/>
  <c r="F119" i="5"/>
  <c r="F127" i="5"/>
  <c r="F135" i="5"/>
  <c r="F143" i="5"/>
  <c r="F151" i="5"/>
  <c r="F159" i="5"/>
  <c r="F167" i="5"/>
  <c r="F18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3" i="5"/>
  <c r="F95" i="5"/>
  <c r="F100" i="5"/>
  <c r="F103" i="5"/>
  <c r="F113" i="5"/>
  <c r="F121" i="5"/>
  <c r="F129" i="5"/>
  <c r="F137" i="5"/>
  <c r="F145" i="5"/>
  <c r="F153" i="5"/>
  <c r="F161" i="5"/>
  <c r="F191" i="5"/>
  <c r="F190" i="5"/>
  <c r="F188" i="5"/>
  <c r="F186" i="5"/>
  <c r="F184" i="5"/>
  <c r="F182" i="5"/>
  <c r="F180" i="5"/>
  <c r="F178" i="5"/>
  <c r="F176" i="5"/>
  <c r="F174" i="5"/>
  <c r="F172" i="5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40" i="5"/>
  <c r="F138" i="5"/>
  <c r="F136" i="5"/>
  <c r="F134" i="5"/>
  <c r="F132" i="5"/>
  <c r="F130" i="5"/>
  <c r="F128" i="5"/>
  <c r="F126" i="5"/>
  <c r="F124" i="5"/>
  <c r="F122" i="5"/>
  <c r="F120" i="5"/>
  <c r="F118" i="5"/>
  <c r="F116" i="5"/>
  <c r="F114" i="5"/>
  <c r="F112" i="5"/>
  <c r="F110" i="5"/>
  <c r="F108" i="5"/>
  <c r="F98" i="5"/>
  <c r="F101" i="5"/>
  <c r="F106" i="5"/>
  <c r="F107" i="5"/>
  <c r="F115" i="5"/>
  <c r="F123" i="5"/>
  <c r="F131" i="5"/>
  <c r="F139" i="5"/>
  <c r="F147" i="5"/>
  <c r="F155" i="5"/>
  <c r="F163" i="5"/>
  <c r="F171" i="5"/>
  <c r="F173" i="5"/>
  <c r="F175" i="5"/>
  <c r="F177" i="5"/>
  <c r="F179" i="5"/>
  <c r="F181" i="5"/>
  <c r="F183" i="5"/>
  <c r="F185" i="5"/>
  <c r="I144" i="2" l="1"/>
  <c r="S55" i="2"/>
  <c r="X54" i="2" s="1"/>
  <c r="K89" i="2"/>
  <c r="K144" i="2"/>
  <c r="M149" i="2"/>
  <c r="K97" i="2"/>
  <c r="K64" i="2"/>
  <c r="K127" i="2"/>
  <c r="K69" i="2"/>
  <c r="I85" i="2"/>
  <c r="M63" i="2"/>
  <c r="K80" i="2"/>
  <c r="M136" i="2"/>
  <c r="I110" i="2"/>
  <c r="K154" i="2"/>
  <c r="K137" i="2"/>
  <c r="K61" i="2"/>
  <c r="I137" i="2"/>
  <c r="I73" i="2"/>
  <c r="I127" i="2"/>
  <c r="K63" i="2"/>
  <c r="I52" i="2"/>
  <c r="M115" i="2"/>
  <c r="K139" i="2"/>
  <c r="K110" i="2"/>
  <c r="K121" i="2"/>
  <c r="K85" i="2"/>
  <c r="I105" i="2"/>
  <c r="I69" i="2"/>
  <c r="K148" i="2"/>
  <c r="I111" i="2"/>
  <c r="I80" i="2"/>
  <c r="M52" i="2"/>
  <c r="K83" i="2"/>
  <c r="M139" i="2"/>
  <c r="K105" i="2"/>
  <c r="K73" i="2"/>
  <c r="I89" i="2"/>
  <c r="I61" i="2"/>
  <c r="K84" i="2"/>
  <c r="AB16" i="1"/>
  <c r="I156" i="2"/>
  <c r="K7" i="2"/>
  <c r="K109" i="2"/>
  <c r="I62" i="2"/>
  <c r="K143" i="2"/>
  <c r="I116" i="2"/>
  <c r="I22" i="2"/>
  <c r="M122" i="2"/>
  <c r="K15" i="2"/>
  <c r="M79" i="2"/>
  <c r="M10" i="2"/>
  <c r="M90" i="2"/>
  <c r="K81" i="2"/>
  <c r="M130" i="2"/>
  <c r="K62" i="2"/>
  <c r="K92" i="2"/>
  <c r="K133" i="2"/>
  <c r="K53" i="2"/>
  <c r="M153" i="2"/>
  <c r="K138" i="2"/>
  <c r="K60" i="2"/>
  <c r="M150" i="2"/>
  <c r="K129" i="2"/>
  <c r="I109" i="2"/>
  <c r="I77" i="2"/>
  <c r="I53" i="2"/>
  <c r="I153" i="2"/>
  <c r="I122" i="2"/>
  <c r="I90" i="2"/>
  <c r="AT16" i="1"/>
  <c r="I11" i="2"/>
  <c r="M39" i="2"/>
  <c r="M128" i="2"/>
  <c r="I96" i="2"/>
  <c r="K108" i="2"/>
  <c r="M78" i="2"/>
  <c r="M126" i="2"/>
  <c r="I121" i="2"/>
  <c r="K68" i="2"/>
  <c r="K58" i="2"/>
  <c r="K95" i="2"/>
  <c r="I66" i="2"/>
  <c r="I88" i="2"/>
  <c r="K124" i="2"/>
  <c r="M104" i="2"/>
  <c r="K76" i="2"/>
  <c r="I28" i="2"/>
  <c r="M50" i="2"/>
  <c r="M94" i="2"/>
  <c r="M140" i="2"/>
  <c r="K142" i="2"/>
  <c r="I29" i="2"/>
  <c r="I101" i="2"/>
  <c r="I117" i="2"/>
  <c r="I93" i="2"/>
  <c r="I132" i="2"/>
  <c r="K29" i="2"/>
  <c r="K74" i="2"/>
  <c r="I141" i="2"/>
  <c r="I82" i="2"/>
  <c r="I25" i="2"/>
  <c r="M19" i="2"/>
  <c r="I45" i="2"/>
  <c r="M67" i="2"/>
  <c r="K93" i="2"/>
  <c r="I65" i="2"/>
  <c r="I8" i="2"/>
  <c r="Y17" i="1" s="1"/>
  <c r="AB17" i="1" s="1"/>
  <c r="I131" i="2"/>
  <c r="M91" i="2"/>
  <c r="I106" i="2"/>
  <c r="I149" i="2"/>
  <c r="K147" i="2"/>
  <c r="K104" i="2"/>
  <c r="K46" i="2"/>
  <c r="K140" i="2"/>
  <c r="M142" i="2"/>
  <c r="K112" i="2"/>
  <c r="M28" i="2"/>
  <c r="K113" i="2"/>
  <c r="I98" i="2"/>
  <c r="I33" i="2"/>
  <c r="I113" i="2"/>
  <c r="I97" i="2"/>
  <c r="I148" i="2"/>
  <c r="K123" i="2"/>
  <c r="I147" i="2"/>
  <c r="I72" i="2"/>
  <c r="M46" i="2"/>
  <c r="I78" i="2"/>
  <c r="I76" i="2"/>
  <c r="I126" i="2"/>
  <c r="K33" i="2"/>
  <c r="I84" i="2"/>
  <c r="I68" i="2"/>
  <c r="I50" i="2"/>
  <c r="I123" i="2"/>
  <c r="I136" i="2"/>
  <c r="K72" i="2"/>
  <c r="I94" i="2"/>
  <c r="M108" i="2"/>
  <c r="I58" i="2"/>
  <c r="K49" i="2"/>
  <c r="G35" i="2"/>
  <c r="M35" i="2" s="1"/>
  <c r="K107" i="2"/>
  <c r="K101" i="2"/>
  <c r="K146" i="2"/>
  <c r="M143" i="2"/>
  <c r="K132" i="2"/>
  <c r="I100" i="2"/>
  <c r="K82" i="2"/>
  <c r="I19" i="2"/>
  <c r="K8" i="2"/>
  <c r="K102" i="2"/>
  <c r="K67" i="2"/>
  <c r="K91" i="2"/>
  <c r="M25" i="2"/>
  <c r="K106" i="2"/>
  <c r="M74" i="2"/>
  <c r="K45" i="2"/>
  <c r="I125" i="2"/>
  <c r="I57" i="2"/>
  <c r="M146" i="2"/>
  <c r="M100" i="2"/>
  <c r="M131" i="2"/>
  <c r="M107" i="2"/>
  <c r="K117" i="2"/>
  <c r="K65" i="2"/>
  <c r="I9" i="2"/>
  <c r="K141" i="2"/>
  <c r="K125" i="2"/>
  <c r="K57" i="2"/>
  <c r="K9" i="2"/>
  <c r="M114" i="2"/>
  <c r="M103" i="2"/>
  <c r="K130" i="2"/>
  <c r="M95" i="2"/>
  <c r="K79" i="2"/>
  <c r="K11" i="2"/>
  <c r="K120" i="2"/>
  <c r="I99" i="2"/>
  <c r="I75" i="2"/>
  <c r="I10" i="2"/>
  <c r="I138" i="2"/>
  <c r="I124" i="2"/>
  <c r="I92" i="2"/>
  <c r="I60" i="2"/>
  <c r="I42" i="2"/>
  <c r="I64" i="2"/>
  <c r="K156" i="2"/>
  <c r="AK16" i="1"/>
  <c r="K77" i="2"/>
  <c r="I133" i="2"/>
  <c r="K66" i="2"/>
  <c r="M7" i="2"/>
  <c r="I120" i="2"/>
  <c r="K99" i="2"/>
  <c r="M88" i="2"/>
  <c r="M22" i="2"/>
  <c r="K75" i="2"/>
  <c r="K39" i="2"/>
  <c r="K42" i="2"/>
  <c r="M15" i="2"/>
  <c r="I128" i="2"/>
  <c r="K150" i="2"/>
  <c r="I129" i="2"/>
  <c r="I81" i="2"/>
  <c r="S16" i="1"/>
  <c r="I55" i="2"/>
  <c r="I34" i="2"/>
  <c r="K114" i="2"/>
  <c r="I118" i="2"/>
  <c r="I86" i="2"/>
  <c r="I30" i="2"/>
  <c r="M49" i="2"/>
  <c r="K30" i="2"/>
  <c r="I112" i="2"/>
  <c r="I17" i="2"/>
  <c r="M154" i="2"/>
  <c r="I145" i="2"/>
  <c r="M116" i="2"/>
  <c r="K118" i="2"/>
  <c r="I115" i="2"/>
  <c r="K86" i="2"/>
  <c r="I14" i="2"/>
  <c r="M59" i="2"/>
  <c r="K119" i="2"/>
  <c r="K87" i="2"/>
  <c r="K96" i="2"/>
  <c r="M18" i="2"/>
  <c r="G26" i="2"/>
  <c r="M26" i="2" s="1"/>
  <c r="K111" i="2"/>
  <c r="W54" i="2"/>
  <c r="S54" i="2" s="1"/>
  <c r="AO16" i="1"/>
  <c r="K145" i="2"/>
  <c r="N16" i="1"/>
  <c r="K14" i="2"/>
  <c r="K59" i="2"/>
  <c r="M119" i="2"/>
  <c r="M87" i="2"/>
  <c r="K155" i="2"/>
  <c r="M55" i="2"/>
  <c r="I155" i="2"/>
  <c r="G51" i="2"/>
  <c r="M31" i="2"/>
  <c r="K31" i="2"/>
  <c r="I31" i="2"/>
  <c r="I35" i="2"/>
  <c r="W16" i="1"/>
  <c r="I134" i="2"/>
  <c r="M102" i="2"/>
  <c r="K70" i="2"/>
  <c r="K135" i="2"/>
  <c r="I103" i="2"/>
  <c r="K71" i="2"/>
  <c r="M43" i="2"/>
  <c r="K34" i="2"/>
  <c r="K23" i="2"/>
  <c r="K134" i="2"/>
  <c r="M135" i="2"/>
  <c r="M71" i="2"/>
  <c r="K43" i="2"/>
  <c r="M23" i="2"/>
  <c r="M151" i="2"/>
  <c r="K151" i="2"/>
  <c r="K98" i="2"/>
  <c r="M70" i="2"/>
  <c r="K41" i="2"/>
  <c r="I41" i="2"/>
  <c r="M38" i="2"/>
  <c r="K38" i="2"/>
  <c r="I38" i="2"/>
  <c r="K36" i="2"/>
  <c r="I36" i="2"/>
  <c r="M36" i="2"/>
  <c r="K12" i="2"/>
  <c r="M12" i="2"/>
  <c r="I12" i="2"/>
  <c r="AF16" i="1"/>
  <c r="I152" i="2"/>
  <c r="K152" i="2"/>
  <c r="M152" i="2"/>
  <c r="I47" i="2"/>
  <c r="K47" i="2"/>
  <c r="M47" i="2"/>
  <c r="K16" i="2"/>
  <c r="M16" i="2"/>
  <c r="I16" i="2"/>
  <c r="M37" i="2"/>
  <c r="K37" i="2"/>
  <c r="I37" i="2"/>
  <c r="M21" i="2"/>
  <c r="I21" i="2"/>
  <c r="K21" i="2"/>
  <c r="M13" i="2"/>
  <c r="K13" i="2"/>
  <c r="I13" i="2"/>
  <c r="X53" i="2"/>
  <c r="W53" i="2"/>
  <c r="K20" i="2"/>
  <c r="I20" i="2"/>
  <c r="M20" i="2"/>
  <c r="K48" i="2"/>
  <c r="I48" i="2"/>
  <c r="M48" i="2"/>
  <c r="K40" i="2"/>
  <c r="I40" i="2"/>
  <c r="M40" i="2"/>
  <c r="A19" i="1"/>
  <c r="AQ18" i="1"/>
  <c r="Y18" i="1"/>
  <c r="AH18" i="1"/>
  <c r="AU18" i="1"/>
  <c r="B18" i="1" s="1"/>
  <c r="P18" i="1"/>
  <c r="N17" i="1"/>
  <c r="S17" i="1"/>
  <c r="L17" i="1"/>
  <c r="M17" i="1" s="1"/>
  <c r="K17" i="1" s="1"/>
  <c r="I27" i="2"/>
  <c r="M27" i="2"/>
  <c r="K27" i="2"/>
  <c r="K56" i="2"/>
  <c r="M56" i="2"/>
  <c r="I56" i="2"/>
  <c r="K32" i="2"/>
  <c r="M32" i="2"/>
  <c r="I32" i="2"/>
  <c r="AT17" i="1"/>
  <c r="AM17" i="1"/>
  <c r="AN17" i="1" s="1"/>
  <c r="AL17" i="1" s="1"/>
  <c r="AO17" i="1" s="1"/>
  <c r="K24" i="2"/>
  <c r="M24" i="2"/>
  <c r="I24" i="2"/>
  <c r="AF17" i="1"/>
  <c r="AK17" i="1"/>
  <c r="AD17" i="1"/>
  <c r="AE17" i="1" s="1"/>
  <c r="AC17" i="1" s="1"/>
  <c r="I54" i="2"/>
  <c r="M54" i="2"/>
  <c r="K54" i="2"/>
  <c r="K44" i="2"/>
  <c r="I44" i="2"/>
  <c r="M44" i="2"/>
  <c r="S53" i="2" l="1"/>
  <c r="W52" i="2" s="1"/>
  <c r="K26" i="2"/>
  <c r="K35" i="2"/>
  <c r="I26" i="2"/>
  <c r="U17" i="1"/>
  <c r="V17" i="1" s="1"/>
  <c r="X52" i="2"/>
  <c r="K51" i="2"/>
  <c r="I51" i="2"/>
  <c r="M51" i="2"/>
  <c r="AT18" i="1"/>
  <c r="AM18" i="1"/>
  <c r="AN18" i="1" s="1"/>
  <c r="AL18" i="1" s="1"/>
  <c r="AB18" i="1"/>
  <c r="U18" i="1"/>
  <c r="V18" i="1" s="1"/>
  <c r="T18" i="1" s="1"/>
  <c r="A20" i="1"/>
  <c r="AQ19" i="1"/>
  <c r="Y19" i="1"/>
  <c r="AH19" i="1"/>
  <c r="AU19" i="1"/>
  <c r="B19" i="1" s="1"/>
  <c r="P19" i="1"/>
  <c r="N18" i="1"/>
  <c r="S18" i="1"/>
  <c r="L18" i="1"/>
  <c r="M18" i="1" s="1"/>
  <c r="K18" i="1" s="1"/>
  <c r="AF18" i="1"/>
  <c r="AK18" i="1"/>
  <c r="AD18" i="1"/>
  <c r="AE18" i="1" s="1"/>
  <c r="AC18" i="1" s="1"/>
  <c r="S52" i="2" l="1"/>
  <c r="X51" i="2" s="1"/>
  <c r="W18" i="1"/>
  <c r="T17" i="1"/>
  <c r="W17" i="1" s="1"/>
  <c r="W51" i="2"/>
  <c r="S51" i="2" s="1"/>
  <c r="AO18" i="1"/>
  <c r="A21" i="1"/>
  <c r="AQ20" i="1"/>
  <c r="Y20" i="1"/>
  <c r="P20" i="1"/>
  <c r="AH20" i="1"/>
  <c r="AU20" i="1"/>
  <c r="B20" i="1" s="1"/>
  <c r="AK19" i="1"/>
  <c r="AD19" i="1"/>
  <c r="AE19" i="1" s="1"/>
  <c r="AC19" i="1" s="1"/>
  <c r="W50" i="2"/>
  <c r="AB19" i="1"/>
  <c r="U19" i="1"/>
  <c r="V19" i="1" s="1"/>
  <c r="T19" i="1" s="1"/>
  <c r="W19" i="1"/>
  <c r="S19" i="1"/>
  <c r="L19" i="1"/>
  <c r="M19" i="1" s="1"/>
  <c r="K19" i="1" s="1"/>
  <c r="AT19" i="1"/>
  <c r="AM19" i="1"/>
  <c r="AN19" i="1" s="1"/>
  <c r="AL19" i="1" s="1"/>
  <c r="X50" i="2"/>
  <c r="S50" i="2" s="1"/>
  <c r="X49" i="2" s="1"/>
  <c r="N19" i="1" l="1"/>
  <c r="AF19" i="1"/>
  <c r="W49" i="2"/>
  <c r="S49" i="2" s="1"/>
  <c r="AB20" i="1"/>
  <c r="U20" i="1"/>
  <c r="V20" i="1" s="1"/>
  <c r="T20" i="1" s="1"/>
  <c r="AT20" i="1"/>
  <c r="AM20" i="1"/>
  <c r="AN20" i="1" s="1"/>
  <c r="AL20" i="1" s="1"/>
  <c r="AO20" i="1" s="1"/>
  <c r="W48" i="2"/>
  <c r="X48" i="2"/>
  <c r="AO19" i="1"/>
  <c r="AF20" i="1"/>
  <c r="AK20" i="1"/>
  <c r="AD20" i="1"/>
  <c r="AE20" i="1" s="1"/>
  <c r="AC20" i="1" s="1"/>
  <c r="A22" i="1"/>
  <c r="AQ21" i="1"/>
  <c r="Y21" i="1"/>
  <c r="AU21" i="1"/>
  <c r="B21" i="1" s="1"/>
  <c r="P21" i="1"/>
  <c r="AH21" i="1"/>
  <c r="N20" i="1"/>
  <c r="S20" i="1"/>
  <c r="L20" i="1"/>
  <c r="M20" i="1" s="1"/>
  <c r="K20" i="1" s="1"/>
  <c r="S48" i="2" l="1"/>
  <c r="W20" i="1"/>
  <c r="AB21" i="1"/>
  <c r="U21" i="1"/>
  <c r="V21" i="1" s="1"/>
  <c r="T21" i="1" s="1"/>
  <c r="W21" i="1"/>
  <c r="AK21" i="1"/>
  <c r="AD21" i="1"/>
  <c r="AE21" i="1" s="1"/>
  <c r="AC21" i="1" s="1"/>
  <c r="AF21" i="1" s="1"/>
  <c r="S21" i="1"/>
  <c r="L21" i="1"/>
  <c r="M21" i="1" s="1"/>
  <c r="K21" i="1" s="1"/>
  <c r="A23" i="1"/>
  <c r="AQ22" i="1"/>
  <c r="Y22" i="1"/>
  <c r="AU22" i="1"/>
  <c r="B22" i="1" s="1"/>
  <c r="P22" i="1"/>
  <c r="AH22" i="1"/>
  <c r="W47" i="2"/>
  <c r="AT21" i="1"/>
  <c r="AM21" i="1"/>
  <c r="AN21" i="1" s="1"/>
  <c r="AL21" i="1" s="1"/>
  <c r="X47" i="2"/>
  <c r="S47" i="2" l="1"/>
  <c r="AF22" i="1"/>
  <c r="AK22" i="1"/>
  <c r="AD22" i="1"/>
  <c r="AE22" i="1" s="1"/>
  <c r="AC22" i="1" s="1"/>
  <c r="AT22" i="1"/>
  <c r="AM22" i="1"/>
  <c r="AN22" i="1" s="1"/>
  <c r="AL22" i="1" s="1"/>
  <c r="N22" i="1"/>
  <c r="S22" i="1"/>
  <c r="L22" i="1"/>
  <c r="M22" i="1" s="1"/>
  <c r="K22" i="1" s="1"/>
  <c r="A24" i="1"/>
  <c r="AQ23" i="1"/>
  <c r="Y23" i="1"/>
  <c r="AH23" i="1"/>
  <c r="AU23" i="1"/>
  <c r="B23" i="1" s="1"/>
  <c r="P23" i="1"/>
  <c r="N21" i="1"/>
  <c r="AO21" i="1"/>
  <c r="W46" i="2"/>
  <c r="X46" i="2"/>
  <c r="AB22" i="1"/>
  <c r="U22" i="1"/>
  <c r="V22" i="1" s="1"/>
  <c r="T22" i="1" s="1"/>
  <c r="S46" i="2" l="1"/>
  <c r="W45" i="2" s="1"/>
  <c r="W22" i="1"/>
  <c r="S23" i="1"/>
  <c r="L23" i="1"/>
  <c r="M23" i="1" s="1"/>
  <c r="K23" i="1" s="1"/>
  <c r="AT23" i="1"/>
  <c r="AM23" i="1"/>
  <c r="AN23" i="1" s="1"/>
  <c r="AL23" i="1" s="1"/>
  <c r="AQ24" i="1"/>
  <c r="Y24" i="1"/>
  <c r="A43" i="1"/>
  <c r="P24" i="1"/>
  <c r="AH24" i="1"/>
  <c r="AU24" i="1"/>
  <c r="B24" i="1" s="1"/>
  <c r="X45" i="2"/>
  <c r="S45" i="2" s="1"/>
  <c r="W44" i="2" s="1"/>
  <c r="AF23" i="1"/>
  <c r="AK23" i="1"/>
  <c r="AD23" i="1"/>
  <c r="AE23" i="1" s="1"/>
  <c r="AC23" i="1" s="1"/>
  <c r="AO22" i="1"/>
  <c r="AB23" i="1"/>
  <c r="U23" i="1"/>
  <c r="V23" i="1" s="1"/>
  <c r="T23" i="1" s="1"/>
  <c r="W23" i="1"/>
  <c r="X44" i="2" l="1"/>
  <c r="S44" i="2" s="1"/>
  <c r="X43" i="2" s="1"/>
  <c r="N24" i="1"/>
  <c r="S24" i="1"/>
  <c r="L24" i="1"/>
  <c r="M24" i="1" s="1"/>
  <c r="K24" i="1" s="1"/>
  <c r="AU43" i="1"/>
  <c r="B43" i="1" s="1"/>
  <c r="AH43" i="1"/>
  <c r="P43" i="1"/>
  <c r="A44" i="1"/>
  <c r="AQ43" i="1"/>
  <c r="Y43" i="1"/>
  <c r="AO23" i="1"/>
  <c r="AF24" i="1"/>
  <c r="AK24" i="1"/>
  <c r="AD24" i="1"/>
  <c r="AE24" i="1" s="1"/>
  <c r="AC24" i="1" s="1"/>
  <c r="AT24" i="1"/>
  <c r="AM24" i="1"/>
  <c r="AN24" i="1" s="1"/>
  <c r="AL24" i="1" s="1"/>
  <c r="AO24" i="1"/>
  <c r="AB24" i="1"/>
  <c r="U24" i="1"/>
  <c r="V24" i="1" s="1"/>
  <c r="T24" i="1" s="1"/>
  <c r="N23" i="1"/>
  <c r="W43" i="2" l="1"/>
  <c r="S43" i="2" s="1"/>
  <c r="BE54" i="1"/>
  <c r="BE52" i="1"/>
  <c r="BE53" i="1"/>
  <c r="BE41" i="1"/>
  <c r="BE36" i="1"/>
  <c r="BE34" i="1"/>
  <c r="BE31" i="1"/>
  <c r="BE51" i="1"/>
  <c r="BE40" i="1"/>
  <c r="BE38" i="1"/>
  <c r="BE33" i="1"/>
  <c r="BE29" i="1"/>
  <c r="BE39" i="1"/>
  <c r="BE35" i="1"/>
  <c r="BE32" i="1"/>
  <c r="BE47" i="1"/>
  <c r="BE43" i="1"/>
  <c r="BE30" i="1"/>
  <c r="BE55" i="1"/>
  <c r="BE50" i="1"/>
  <c r="BE48" i="1"/>
  <c r="BE44" i="1"/>
  <c r="BE37" i="1"/>
  <c r="BE49" i="1"/>
  <c r="BE45" i="1"/>
  <c r="BE46" i="1"/>
  <c r="BE42" i="1"/>
  <c r="X41" i="2"/>
  <c r="W41" i="2"/>
  <c r="AU44" i="1"/>
  <c r="B44" i="1" s="1"/>
  <c r="AH44" i="1"/>
  <c r="P44" i="1"/>
  <c r="A45" i="1"/>
  <c r="AQ44" i="1"/>
  <c r="Y44" i="1"/>
  <c r="W24" i="1"/>
  <c r="AB43" i="1"/>
  <c r="U43" i="1"/>
  <c r="V43" i="1" s="1"/>
  <c r="T43" i="1" s="1"/>
  <c r="N43" i="1"/>
  <c r="S43" i="1"/>
  <c r="L43" i="1"/>
  <c r="M43" i="1" s="1"/>
  <c r="K43" i="1" s="1"/>
  <c r="AT43" i="1"/>
  <c r="AM43" i="1"/>
  <c r="AN43" i="1" s="1"/>
  <c r="AL43" i="1" s="1"/>
  <c r="AF43" i="1"/>
  <c r="AK43" i="1"/>
  <c r="AD43" i="1"/>
  <c r="AE43" i="1" s="1"/>
  <c r="AC43" i="1" s="1"/>
  <c r="S41" i="2" l="1"/>
  <c r="W43" i="1"/>
  <c r="X40" i="2"/>
  <c r="W40" i="2"/>
  <c r="AT44" i="1"/>
  <c r="AM44" i="1"/>
  <c r="AN44" i="1" s="1"/>
  <c r="AL44" i="1" s="1"/>
  <c r="AF44" i="1"/>
  <c r="AD44" i="1"/>
  <c r="AE44" i="1" s="1"/>
  <c r="AC44" i="1" s="1"/>
  <c r="AK44" i="1"/>
  <c r="AB44" i="1"/>
  <c r="U44" i="1"/>
  <c r="V44" i="1" s="1"/>
  <c r="T44" i="1" s="1"/>
  <c r="N44" i="1"/>
  <c r="S44" i="1"/>
  <c r="L44" i="1"/>
  <c r="M44" i="1" s="1"/>
  <c r="K44" i="1" s="1"/>
  <c r="AO43" i="1"/>
  <c r="AU45" i="1"/>
  <c r="B45" i="1" s="1"/>
  <c r="AH45" i="1"/>
  <c r="P45" i="1"/>
  <c r="A46" i="1"/>
  <c r="AQ45" i="1"/>
  <c r="Y45" i="1"/>
  <c r="S40" i="2" l="1"/>
  <c r="X39" i="2" s="1"/>
  <c r="W44" i="1"/>
  <c r="AB45" i="1"/>
  <c r="U45" i="1"/>
  <c r="V45" i="1" s="1"/>
  <c r="T45" i="1" s="1"/>
  <c r="N45" i="1"/>
  <c r="L45" i="1"/>
  <c r="M45" i="1" s="1"/>
  <c r="K45" i="1" s="1"/>
  <c r="S45" i="1"/>
  <c r="AT45" i="1"/>
  <c r="AM45" i="1"/>
  <c r="AN45" i="1" s="1"/>
  <c r="AL45" i="1" s="1"/>
  <c r="AO45" i="1"/>
  <c r="AK45" i="1"/>
  <c r="AD45" i="1"/>
  <c r="AE45" i="1" s="1"/>
  <c r="AC45" i="1" s="1"/>
  <c r="AO44" i="1"/>
  <c r="X38" i="2"/>
  <c r="W38" i="2"/>
  <c r="AU46" i="1"/>
  <c r="B46" i="1" s="1"/>
  <c r="AH46" i="1"/>
  <c r="P46" i="1"/>
  <c r="A47" i="1"/>
  <c r="AQ46" i="1"/>
  <c r="Y46" i="1"/>
  <c r="W39" i="2"/>
  <c r="S38" i="2" l="1"/>
  <c r="X37" i="2" s="1"/>
  <c r="S39" i="2"/>
  <c r="W37" i="2"/>
  <c r="W45" i="1"/>
  <c r="AU47" i="1"/>
  <c r="B47" i="1" s="1"/>
  <c r="AH47" i="1"/>
  <c r="P47" i="1"/>
  <c r="A48" i="1"/>
  <c r="AQ47" i="1"/>
  <c r="Y47" i="1"/>
  <c r="AB46" i="1"/>
  <c r="U46" i="1"/>
  <c r="V46" i="1" s="1"/>
  <c r="T46" i="1" s="1"/>
  <c r="N46" i="1"/>
  <c r="S46" i="1"/>
  <c r="L46" i="1"/>
  <c r="M46" i="1" s="1"/>
  <c r="K46" i="1" s="1"/>
  <c r="W36" i="2"/>
  <c r="X36" i="2"/>
  <c r="AF45" i="1"/>
  <c r="AT46" i="1"/>
  <c r="AM46" i="1"/>
  <c r="AN46" i="1" s="1"/>
  <c r="AL46" i="1" s="1"/>
  <c r="AO46" i="1"/>
  <c r="AK46" i="1"/>
  <c r="AD46" i="1"/>
  <c r="AE46" i="1" s="1"/>
  <c r="AC46" i="1" s="1"/>
  <c r="S36" i="2" l="1"/>
  <c r="W35" i="2" s="1"/>
  <c r="S37" i="2"/>
  <c r="AU48" i="1"/>
  <c r="B48" i="1" s="1"/>
  <c r="AH48" i="1"/>
  <c r="P48" i="1"/>
  <c r="A49" i="1"/>
  <c r="AQ48" i="1"/>
  <c r="Y48" i="1"/>
  <c r="AF46" i="1"/>
  <c r="AB47" i="1"/>
  <c r="U47" i="1"/>
  <c r="V47" i="1" s="1"/>
  <c r="T47" i="1" s="1"/>
  <c r="S47" i="1"/>
  <c r="L47" i="1"/>
  <c r="M47" i="1" s="1"/>
  <c r="K47" i="1" s="1"/>
  <c r="X35" i="2"/>
  <c r="W46" i="1"/>
  <c r="AT47" i="1"/>
  <c r="AM47" i="1"/>
  <c r="AN47" i="1" s="1"/>
  <c r="AL47" i="1" s="1"/>
  <c r="AD47" i="1"/>
  <c r="AE47" i="1" s="1"/>
  <c r="AC47" i="1" s="1"/>
  <c r="AK47" i="1"/>
  <c r="S35" i="2" l="1"/>
  <c r="N47" i="1"/>
  <c r="AF47" i="1"/>
  <c r="W47" i="1"/>
  <c r="AO47" i="1"/>
  <c r="AB48" i="1"/>
  <c r="U48" i="1"/>
  <c r="V48" i="1" s="1"/>
  <c r="T48" i="1" s="1"/>
  <c r="N48" i="1"/>
  <c r="S48" i="1"/>
  <c r="L48" i="1"/>
  <c r="M48" i="1" s="1"/>
  <c r="K48" i="1" s="1"/>
  <c r="W34" i="2"/>
  <c r="AT48" i="1"/>
  <c r="AM48" i="1"/>
  <c r="AN48" i="1" s="1"/>
  <c r="AL48" i="1" s="1"/>
  <c r="AF48" i="1"/>
  <c r="AD48" i="1"/>
  <c r="AE48" i="1" s="1"/>
  <c r="AC48" i="1" s="1"/>
  <c r="AK48" i="1"/>
  <c r="X34" i="2"/>
  <c r="AU49" i="1"/>
  <c r="B49" i="1" s="1"/>
  <c r="AH49" i="1"/>
  <c r="P49" i="1"/>
  <c r="A50" i="1"/>
  <c r="AQ49" i="1"/>
  <c r="Y49" i="1"/>
  <c r="S34" i="2" l="1"/>
  <c r="X33" i="2" s="1"/>
  <c r="AO48" i="1"/>
  <c r="W48" i="1"/>
  <c r="W32" i="2"/>
  <c r="X32" i="2"/>
  <c r="AB49" i="1"/>
  <c r="U49" i="1"/>
  <c r="V49" i="1" s="1"/>
  <c r="T49" i="1" s="1"/>
  <c r="L49" i="1"/>
  <c r="M49" i="1" s="1"/>
  <c r="K49" i="1" s="1"/>
  <c r="S49" i="1"/>
  <c r="AT49" i="1"/>
  <c r="AM49" i="1"/>
  <c r="AN49" i="1" s="1"/>
  <c r="AL49" i="1" s="1"/>
  <c r="AK49" i="1"/>
  <c r="AD49" i="1"/>
  <c r="AE49" i="1" s="1"/>
  <c r="AC49" i="1" s="1"/>
  <c r="W33" i="2"/>
  <c r="S33" i="2" s="1"/>
  <c r="AU50" i="1"/>
  <c r="B50" i="1" s="1"/>
  <c r="AH50" i="1"/>
  <c r="A51" i="1"/>
  <c r="AQ50" i="1"/>
  <c r="Y50" i="1"/>
  <c r="P50" i="1"/>
  <c r="S32" i="2" l="1"/>
  <c r="X31" i="2" s="1"/>
  <c r="AF49" i="1"/>
  <c r="W31" i="2"/>
  <c r="N49" i="1"/>
  <c r="U50" i="1"/>
  <c r="V50" i="1" s="1"/>
  <c r="T50" i="1" s="1"/>
  <c r="AB50" i="1"/>
  <c r="AO49" i="1"/>
  <c r="X30" i="2"/>
  <c r="W30" i="2"/>
  <c r="AT50" i="1"/>
  <c r="AM50" i="1"/>
  <c r="AN50" i="1" s="1"/>
  <c r="AL50" i="1" s="1"/>
  <c r="AU51" i="1"/>
  <c r="B51" i="1" s="1"/>
  <c r="AH51" i="1"/>
  <c r="P51" i="1"/>
  <c r="AQ51" i="1"/>
  <c r="Y51" i="1"/>
  <c r="A70" i="1"/>
  <c r="N50" i="1"/>
  <c r="S50" i="1"/>
  <c r="L50" i="1"/>
  <c r="M50" i="1" s="1"/>
  <c r="K50" i="1" s="1"/>
  <c r="AF50" i="1"/>
  <c r="AD50" i="1"/>
  <c r="AE50" i="1" s="1"/>
  <c r="AC50" i="1" s="1"/>
  <c r="AK50" i="1"/>
  <c r="W49" i="1"/>
  <c r="S30" i="2" l="1"/>
  <c r="S31" i="2"/>
  <c r="AB51" i="1"/>
  <c r="U51" i="1"/>
  <c r="V51" i="1" s="1"/>
  <c r="T51" i="1" s="1"/>
  <c r="W50" i="1"/>
  <c r="AM51" i="1"/>
  <c r="AN51" i="1" s="1"/>
  <c r="AL51" i="1" s="1"/>
  <c r="AT51" i="1"/>
  <c r="P70" i="1"/>
  <c r="A71" i="1"/>
  <c r="Y70" i="1"/>
  <c r="AU70" i="1"/>
  <c r="B70" i="1" s="1"/>
  <c r="AH70" i="1"/>
  <c r="AQ70" i="1"/>
  <c r="L51" i="1"/>
  <c r="M51" i="1" s="1"/>
  <c r="K51" i="1" s="1"/>
  <c r="S51" i="1"/>
  <c r="AO50" i="1"/>
  <c r="W29" i="2"/>
  <c r="AK51" i="1"/>
  <c r="AD51" i="1"/>
  <c r="AE51" i="1" s="1"/>
  <c r="AC51" i="1" s="1"/>
  <c r="X29" i="2"/>
  <c r="S29" i="2" l="1"/>
  <c r="W28" i="2" s="1"/>
  <c r="AO51" i="1"/>
  <c r="N51" i="1"/>
  <c r="BE82" i="1"/>
  <c r="BE78" i="1"/>
  <c r="BE77" i="1"/>
  <c r="BE76" i="1"/>
  <c r="BE75" i="1"/>
  <c r="BE74" i="1"/>
  <c r="BE73" i="1"/>
  <c r="BE72" i="1"/>
  <c r="BE71" i="1"/>
  <c r="BE70" i="1"/>
  <c r="BE69" i="1"/>
  <c r="BE64" i="1"/>
  <c r="BE57" i="1"/>
  <c r="BE80" i="1"/>
  <c r="BE67" i="1"/>
  <c r="BE65" i="1"/>
  <c r="BE60" i="1"/>
  <c r="BE56" i="1"/>
  <c r="BE81" i="1"/>
  <c r="BE68" i="1"/>
  <c r="BE63" i="1"/>
  <c r="BE58" i="1"/>
  <c r="BE79" i="1"/>
  <c r="BE66" i="1"/>
  <c r="BE62" i="1"/>
  <c r="BE61" i="1"/>
  <c r="BE59" i="1"/>
  <c r="AF51" i="1"/>
  <c r="AK70" i="1"/>
  <c r="AD70" i="1"/>
  <c r="AE70" i="1" s="1"/>
  <c r="AC70" i="1" s="1"/>
  <c r="AF70" i="1"/>
  <c r="S70" i="1"/>
  <c r="L70" i="1"/>
  <c r="M70" i="1" s="1"/>
  <c r="K70" i="1" s="1"/>
  <c r="N70" i="1"/>
  <c r="AB70" i="1"/>
  <c r="U70" i="1"/>
  <c r="V70" i="1" s="1"/>
  <c r="T70" i="1" s="1"/>
  <c r="AO70" i="1"/>
  <c r="AT70" i="1"/>
  <c r="AM70" i="1"/>
  <c r="AN70" i="1" s="1"/>
  <c r="AL70" i="1" s="1"/>
  <c r="AU71" i="1"/>
  <c r="B71" i="1" s="1"/>
  <c r="AH71" i="1"/>
  <c r="AQ71" i="1"/>
  <c r="P71" i="1"/>
  <c r="Y71" i="1"/>
  <c r="A72" i="1"/>
  <c r="W51" i="1"/>
  <c r="X28" i="2"/>
  <c r="S28" i="2" l="1"/>
  <c r="X27" i="2" s="1"/>
  <c r="W27" i="2"/>
  <c r="S27" i="2" s="1"/>
  <c r="AT71" i="1"/>
  <c r="AM71" i="1"/>
  <c r="AN71" i="1" s="1"/>
  <c r="AL71" i="1" s="1"/>
  <c r="X26" i="2"/>
  <c r="W26" i="2"/>
  <c r="P72" i="1"/>
  <c r="A73" i="1"/>
  <c r="Y72" i="1"/>
  <c r="AU72" i="1"/>
  <c r="B72" i="1" s="1"/>
  <c r="AH72" i="1"/>
  <c r="AQ72" i="1"/>
  <c r="AK71" i="1"/>
  <c r="AD71" i="1"/>
  <c r="AE71" i="1" s="1"/>
  <c r="AC71" i="1" s="1"/>
  <c r="AF71" i="1"/>
  <c r="W70" i="1"/>
  <c r="AB71" i="1"/>
  <c r="U71" i="1"/>
  <c r="V71" i="1" s="1"/>
  <c r="T71" i="1" s="1"/>
  <c r="S71" i="1"/>
  <c r="L71" i="1"/>
  <c r="M71" i="1" s="1"/>
  <c r="K71" i="1" s="1"/>
  <c r="N71" i="1"/>
  <c r="S26" i="2" l="1"/>
  <c r="X25" i="2" s="1"/>
  <c r="W24" i="2"/>
  <c r="X24" i="2"/>
  <c r="W71" i="1"/>
  <c r="AK72" i="1"/>
  <c r="AD72" i="1"/>
  <c r="AE72" i="1" s="1"/>
  <c r="AC72" i="1" s="1"/>
  <c r="S72" i="1"/>
  <c r="L72" i="1"/>
  <c r="M72" i="1" s="1"/>
  <c r="K72" i="1" s="1"/>
  <c r="AT72" i="1"/>
  <c r="AM72" i="1"/>
  <c r="AN72" i="1" s="1"/>
  <c r="AL72" i="1" s="1"/>
  <c r="AU73" i="1"/>
  <c r="B73" i="1" s="1"/>
  <c r="AH73" i="1"/>
  <c r="AQ73" i="1"/>
  <c r="P73" i="1"/>
  <c r="A74" i="1"/>
  <c r="Y73" i="1"/>
  <c r="W25" i="2"/>
  <c r="AB72" i="1"/>
  <c r="U72" i="1"/>
  <c r="V72" i="1" s="1"/>
  <c r="T72" i="1" s="1"/>
  <c r="AO71" i="1"/>
  <c r="S24" i="2" l="1"/>
  <c r="X23" i="2" s="1"/>
  <c r="S25" i="2"/>
  <c r="W23" i="2"/>
  <c r="S23" i="2" s="1"/>
  <c r="AO72" i="1"/>
  <c r="N72" i="1"/>
  <c r="AT73" i="1"/>
  <c r="AM73" i="1"/>
  <c r="AN73" i="1" s="1"/>
  <c r="AL73" i="1" s="1"/>
  <c r="W72" i="1"/>
  <c r="AB73" i="1"/>
  <c r="U73" i="1"/>
  <c r="V73" i="1" s="1"/>
  <c r="T73" i="1" s="1"/>
  <c r="AK73" i="1"/>
  <c r="AD73" i="1"/>
  <c r="AE73" i="1" s="1"/>
  <c r="AC73" i="1" s="1"/>
  <c r="AF73" i="1"/>
  <c r="P74" i="1"/>
  <c r="A75" i="1"/>
  <c r="Y74" i="1"/>
  <c r="AU74" i="1"/>
  <c r="B74" i="1" s="1"/>
  <c r="AH74" i="1"/>
  <c r="AQ74" i="1"/>
  <c r="AF72" i="1"/>
  <c r="X22" i="2"/>
  <c r="W22" i="2"/>
  <c r="S73" i="1"/>
  <c r="L73" i="1"/>
  <c r="M73" i="1" s="1"/>
  <c r="K73" i="1" s="1"/>
  <c r="N73" i="1"/>
  <c r="S22" i="2" l="1"/>
  <c r="AK74" i="1"/>
  <c r="AD74" i="1"/>
  <c r="AE74" i="1" s="1"/>
  <c r="AC74" i="1" s="1"/>
  <c r="AF74" i="1"/>
  <c r="S74" i="1"/>
  <c r="L74" i="1"/>
  <c r="M74" i="1" s="1"/>
  <c r="K74" i="1" s="1"/>
  <c r="N74" i="1"/>
  <c r="W21" i="2"/>
  <c r="AB74" i="1"/>
  <c r="U74" i="1"/>
  <c r="V74" i="1" s="1"/>
  <c r="T74" i="1" s="1"/>
  <c r="X21" i="2"/>
  <c r="AO74" i="1"/>
  <c r="AT74" i="1"/>
  <c r="AM74" i="1"/>
  <c r="AN74" i="1" s="1"/>
  <c r="AL74" i="1" s="1"/>
  <c r="AU75" i="1"/>
  <c r="B75" i="1" s="1"/>
  <c r="AH75" i="1"/>
  <c r="AQ75" i="1"/>
  <c r="P75" i="1"/>
  <c r="A76" i="1"/>
  <c r="Y75" i="1"/>
  <c r="W73" i="1"/>
  <c r="AO73" i="1"/>
  <c r="S21" i="2" l="1"/>
  <c r="W74" i="1"/>
  <c r="AT75" i="1"/>
  <c r="AM75" i="1"/>
  <c r="AN75" i="1" s="1"/>
  <c r="AL75" i="1" s="1"/>
  <c r="W75" i="1"/>
  <c r="AB75" i="1"/>
  <c r="U75" i="1"/>
  <c r="V75" i="1" s="1"/>
  <c r="T75" i="1" s="1"/>
  <c r="AK75" i="1"/>
  <c r="AD75" i="1"/>
  <c r="AE75" i="1" s="1"/>
  <c r="AC75" i="1" s="1"/>
  <c r="P76" i="1"/>
  <c r="A77" i="1"/>
  <c r="Y76" i="1"/>
  <c r="AU76" i="1"/>
  <c r="B76" i="1" s="1"/>
  <c r="AH76" i="1"/>
  <c r="AQ76" i="1"/>
  <c r="X20" i="2"/>
  <c r="S75" i="1"/>
  <c r="L75" i="1"/>
  <c r="M75" i="1" s="1"/>
  <c r="K75" i="1" s="1"/>
  <c r="W20" i="2"/>
  <c r="S20" i="2" l="1"/>
  <c r="X19" i="2" s="1"/>
  <c r="N75" i="1"/>
  <c r="W19" i="2"/>
  <c r="S19" i="2" s="1"/>
  <c r="X18" i="2"/>
  <c r="W18" i="2"/>
  <c r="AB76" i="1"/>
  <c r="U76" i="1"/>
  <c r="V76" i="1" s="1"/>
  <c r="T76" i="1" s="1"/>
  <c r="AT76" i="1"/>
  <c r="AM76" i="1"/>
  <c r="AN76" i="1" s="1"/>
  <c r="AL76" i="1" s="1"/>
  <c r="AU77" i="1"/>
  <c r="B77" i="1" s="1"/>
  <c r="AH77" i="1"/>
  <c r="AQ77" i="1"/>
  <c r="P77" i="1"/>
  <c r="A78" i="1"/>
  <c r="Y77" i="1"/>
  <c r="AK76" i="1"/>
  <c r="AD76" i="1"/>
  <c r="AE76" i="1" s="1"/>
  <c r="AC76" i="1" s="1"/>
  <c r="AF76" i="1"/>
  <c r="S76" i="1"/>
  <c r="L76" i="1"/>
  <c r="M76" i="1" s="1"/>
  <c r="K76" i="1" s="1"/>
  <c r="N76" i="1"/>
  <c r="AF75" i="1"/>
  <c r="AO75" i="1"/>
  <c r="S18" i="2" l="1"/>
  <c r="AO76" i="1"/>
  <c r="A97" i="1"/>
  <c r="P78" i="1"/>
  <c r="Y78" i="1"/>
  <c r="AU78" i="1"/>
  <c r="B78" i="1" s="1"/>
  <c r="AH78" i="1"/>
  <c r="AQ78" i="1"/>
  <c r="S77" i="1"/>
  <c r="L77" i="1"/>
  <c r="M77" i="1" s="1"/>
  <c r="K77" i="1" s="1"/>
  <c r="N77" i="1"/>
  <c r="AO77" i="1"/>
  <c r="AT77" i="1"/>
  <c r="AM77" i="1"/>
  <c r="AN77" i="1" s="1"/>
  <c r="AL77" i="1" s="1"/>
  <c r="AB77" i="1"/>
  <c r="U77" i="1"/>
  <c r="V77" i="1" s="1"/>
  <c r="T77" i="1" s="1"/>
  <c r="AK77" i="1"/>
  <c r="AD77" i="1"/>
  <c r="AE77" i="1" s="1"/>
  <c r="AC77" i="1" s="1"/>
  <c r="AF77" i="1"/>
  <c r="W76" i="1"/>
  <c r="W17" i="2"/>
  <c r="X17" i="2"/>
  <c r="S17" i="2" l="1"/>
  <c r="X16" i="2" s="1"/>
  <c r="W77" i="1"/>
  <c r="W78" i="1"/>
  <c r="AB78" i="1"/>
  <c r="U78" i="1"/>
  <c r="V78" i="1" s="1"/>
  <c r="T78" i="1" s="1"/>
  <c r="AT78" i="1"/>
  <c r="AM78" i="1"/>
  <c r="AN78" i="1" s="1"/>
  <c r="AL78" i="1" s="1"/>
  <c r="S78" i="1"/>
  <c r="L78" i="1"/>
  <c r="M78" i="1" s="1"/>
  <c r="K78" i="1" s="1"/>
  <c r="X15" i="2"/>
  <c r="W15" i="2"/>
  <c r="W16" i="2"/>
  <c r="AK78" i="1"/>
  <c r="AD78" i="1"/>
  <c r="AE78" i="1" s="1"/>
  <c r="AC78" i="1" s="1"/>
  <c r="A98" i="1"/>
  <c r="AQ97" i="1"/>
  <c r="Y97" i="1"/>
  <c r="AU97" i="1"/>
  <c r="B97" i="1" s="1"/>
  <c r="AH97" i="1"/>
  <c r="P97" i="1"/>
  <c r="S15" i="2" l="1"/>
  <c r="S16" i="2"/>
  <c r="AF78" i="1"/>
  <c r="AO78" i="1"/>
  <c r="BE106" i="1"/>
  <c r="BE93" i="1"/>
  <c r="BE89" i="1"/>
  <c r="BE86" i="1"/>
  <c r="BE109" i="1"/>
  <c r="BE105" i="1"/>
  <c r="BE104" i="1"/>
  <c r="BE103" i="1"/>
  <c r="BE102" i="1"/>
  <c r="BE101" i="1"/>
  <c r="BE100" i="1"/>
  <c r="BE99" i="1"/>
  <c r="BE98" i="1"/>
  <c r="BE108" i="1"/>
  <c r="BE95" i="1"/>
  <c r="BE90" i="1"/>
  <c r="BE88" i="1"/>
  <c r="BE85" i="1"/>
  <c r="BE107" i="1"/>
  <c r="BE96" i="1"/>
  <c r="BE91" i="1"/>
  <c r="BE94" i="1"/>
  <c r="BE97" i="1"/>
  <c r="BE84" i="1"/>
  <c r="BE92" i="1"/>
  <c r="BE87" i="1"/>
  <c r="BE83" i="1"/>
  <c r="AD97" i="1"/>
  <c r="AE97" i="1" s="1"/>
  <c r="AC97" i="1" s="1"/>
  <c r="AK97" i="1"/>
  <c r="AF97" i="1"/>
  <c r="A99" i="1"/>
  <c r="AQ98" i="1"/>
  <c r="Y98" i="1"/>
  <c r="AU98" i="1"/>
  <c r="B98" i="1" s="1"/>
  <c r="AH98" i="1"/>
  <c r="P98" i="1"/>
  <c r="AB97" i="1"/>
  <c r="U97" i="1"/>
  <c r="V97" i="1" s="1"/>
  <c r="T97" i="1" s="1"/>
  <c r="S97" i="1"/>
  <c r="N97" i="1"/>
  <c r="L97" i="1"/>
  <c r="M97" i="1" s="1"/>
  <c r="K97" i="1" s="1"/>
  <c r="AO97" i="1"/>
  <c r="AM97" i="1"/>
  <c r="AN97" i="1" s="1"/>
  <c r="AL97" i="1" s="1"/>
  <c r="AT97" i="1"/>
  <c r="N78" i="1"/>
  <c r="W14" i="2"/>
  <c r="X14" i="2"/>
  <c r="S14" i="2" l="1"/>
  <c r="L98" i="1"/>
  <c r="M98" i="1" s="1"/>
  <c r="K98" i="1" s="1"/>
  <c r="S98" i="1"/>
  <c r="N98" i="1"/>
  <c r="W97" i="1"/>
  <c r="AK98" i="1"/>
  <c r="AF98" i="1"/>
  <c r="AD98" i="1"/>
  <c r="AE98" i="1" s="1"/>
  <c r="AC98" i="1" s="1"/>
  <c r="A100" i="1"/>
  <c r="AQ99" i="1"/>
  <c r="Y99" i="1"/>
  <c r="AU99" i="1"/>
  <c r="B99" i="1" s="1"/>
  <c r="AH99" i="1"/>
  <c r="P99" i="1"/>
  <c r="W13" i="2"/>
  <c r="AT98" i="1"/>
  <c r="AM98" i="1"/>
  <c r="AN98" i="1" s="1"/>
  <c r="AL98" i="1" s="1"/>
  <c r="X13" i="2"/>
  <c r="U98" i="1"/>
  <c r="V98" i="1" s="1"/>
  <c r="T98" i="1" s="1"/>
  <c r="AB98" i="1"/>
  <c r="S13" i="2" l="1"/>
  <c r="W12" i="2" s="1"/>
  <c r="W99" i="1"/>
  <c r="AB99" i="1"/>
  <c r="U99" i="1"/>
  <c r="V99" i="1" s="1"/>
  <c r="T99" i="1" s="1"/>
  <c r="AM99" i="1"/>
  <c r="AN99" i="1" s="1"/>
  <c r="AL99" i="1" s="1"/>
  <c r="AT99" i="1"/>
  <c r="S99" i="1"/>
  <c r="L99" i="1"/>
  <c r="M99" i="1" s="1"/>
  <c r="K99" i="1" s="1"/>
  <c r="W98" i="1"/>
  <c r="AO98" i="1"/>
  <c r="AK99" i="1"/>
  <c r="AD99" i="1"/>
  <c r="AE99" i="1" s="1"/>
  <c r="AC99" i="1" s="1"/>
  <c r="AF99" i="1"/>
  <c r="A101" i="1"/>
  <c r="AQ100" i="1"/>
  <c r="Y100" i="1"/>
  <c r="AU100" i="1"/>
  <c r="B100" i="1" s="1"/>
  <c r="AH100" i="1"/>
  <c r="P100" i="1"/>
  <c r="X12" i="2"/>
  <c r="S12" i="2" l="1"/>
  <c r="X11" i="2" s="1"/>
  <c r="AO99" i="1"/>
  <c r="W11" i="2"/>
  <c r="S11" i="2" s="1"/>
  <c r="AK100" i="1"/>
  <c r="AD100" i="1"/>
  <c r="AE100" i="1" s="1"/>
  <c r="AC100" i="1" s="1"/>
  <c r="AF100" i="1"/>
  <c r="A102" i="1"/>
  <c r="AQ101" i="1"/>
  <c r="Y101" i="1"/>
  <c r="AU101" i="1"/>
  <c r="B101" i="1" s="1"/>
  <c r="AH101" i="1"/>
  <c r="P101" i="1"/>
  <c r="X10" i="2"/>
  <c r="W10" i="2"/>
  <c r="S100" i="1"/>
  <c r="L100" i="1"/>
  <c r="M100" i="1" s="1"/>
  <c r="K100" i="1" s="1"/>
  <c r="N100" i="1"/>
  <c r="AT100" i="1"/>
  <c r="AM100" i="1"/>
  <c r="AN100" i="1" s="1"/>
  <c r="AL100" i="1" s="1"/>
  <c r="U100" i="1"/>
  <c r="V100" i="1" s="1"/>
  <c r="T100" i="1" s="1"/>
  <c r="AB100" i="1"/>
  <c r="N99" i="1"/>
  <c r="S10" i="2" l="1"/>
  <c r="AO100" i="1"/>
  <c r="AK101" i="1"/>
  <c r="AD101" i="1"/>
  <c r="AE101" i="1" s="1"/>
  <c r="AC101" i="1" s="1"/>
  <c r="AF101" i="1"/>
  <c r="A103" i="1"/>
  <c r="AQ102" i="1"/>
  <c r="Y102" i="1"/>
  <c r="AU102" i="1"/>
  <c r="B102" i="1" s="1"/>
  <c r="AH102" i="1"/>
  <c r="P102" i="1"/>
  <c r="W9" i="2"/>
  <c r="S101" i="1"/>
  <c r="L101" i="1"/>
  <c r="M101" i="1" s="1"/>
  <c r="K101" i="1" s="1"/>
  <c r="N101" i="1"/>
  <c r="AO101" i="1"/>
  <c r="AT101" i="1"/>
  <c r="AM101" i="1"/>
  <c r="AN101" i="1" s="1"/>
  <c r="AL101" i="1" s="1"/>
  <c r="W100" i="1"/>
  <c r="AB101" i="1"/>
  <c r="U101" i="1"/>
  <c r="V101" i="1" s="1"/>
  <c r="T101" i="1" s="1"/>
  <c r="X9" i="2"/>
  <c r="S9" i="2" l="1"/>
  <c r="W101" i="1"/>
  <c r="W8" i="2"/>
  <c r="X8" i="2"/>
  <c r="S8" i="2" s="1"/>
  <c r="X7" i="2" s="1"/>
  <c r="AK102" i="1"/>
  <c r="AD102" i="1"/>
  <c r="AE102" i="1" s="1"/>
  <c r="AC102" i="1" s="1"/>
  <c r="AF102" i="1"/>
  <c r="A104" i="1"/>
  <c r="AQ103" i="1"/>
  <c r="Y103" i="1"/>
  <c r="AU103" i="1"/>
  <c r="B103" i="1" s="1"/>
  <c r="AH103" i="1"/>
  <c r="P103" i="1"/>
  <c r="W102" i="1"/>
  <c r="AB102" i="1"/>
  <c r="U102" i="1"/>
  <c r="V102" i="1" s="1"/>
  <c r="T102" i="1" s="1"/>
  <c r="S102" i="1"/>
  <c r="L102" i="1"/>
  <c r="M102" i="1" s="1"/>
  <c r="K102" i="1" s="1"/>
  <c r="AT102" i="1"/>
  <c r="AM102" i="1"/>
  <c r="AN102" i="1" s="1"/>
  <c r="AL102" i="1" s="1"/>
  <c r="N102" i="1" l="1"/>
  <c r="AO102" i="1"/>
  <c r="AB103" i="1"/>
  <c r="U103" i="1"/>
  <c r="V103" i="1" s="1"/>
  <c r="T103" i="1" s="1"/>
  <c r="W7" i="2"/>
  <c r="S7" i="2" s="1"/>
  <c r="U5" i="2" s="1"/>
  <c r="BC2" i="1" s="1"/>
  <c r="AK103" i="1"/>
  <c r="AD103" i="1"/>
  <c r="AE103" i="1" s="1"/>
  <c r="AC103" i="1" s="1"/>
  <c r="AF103" i="1"/>
  <c r="A105" i="1"/>
  <c r="AQ104" i="1"/>
  <c r="Y104" i="1"/>
  <c r="AU104" i="1"/>
  <c r="B104" i="1" s="1"/>
  <c r="AH104" i="1"/>
  <c r="P104" i="1"/>
  <c r="S103" i="1"/>
  <c r="L103" i="1"/>
  <c r="M103" i="1" s="1"/>
  <c r="K103" i="1" s="1"/>
  <c r="N103" i="1"/>
  <c r="AO103" i="1"/>
  <c r="AM103" i="1"/>
  <c r="AN103" i="1" s="1"/>
  <c r="AL103" i="1" s="1"/>
  <c r="AT103" i="1"/>
  <c r="AK104" i="1" l="1"/>
  <c r="AD104" i="1"/>
  <c r="AE104" i="1" s="1"/>
  <c r="AC104" i="1" s="1"/>
  <c r="AQ105" i="1"/>
  <c r="Y105" i="1"/>
  <c r="A124" i="1"/>
  <c r="AU105" i="1"/>
  <c r="B105" i="1" s="1"/>
  <c r="AH105" i="1"/>
  <c r="P105" i="1"/>
  <c r="W104" i="1"/>
  <c r="U104" i="1"/>
  <c r="V104" i="1" s="1"/>
  <c r="T104" i="1" s="1"/>
  <c r="AB104" i="1"/>
  <c r="S104" i="1"/>
  <c r="L104" i="1"/>
  <c r="M104" i="1" s="1"/>
  <c r="K104" i="1" s="1"/>
  <c r="AT104" i="1"/>
  <c r="AM104" i="1"/>
  <c r="AN104" i="1" s="1"/>
  <c r="AL104" i="1" s="1"/>
  <c r="W103" i="1"/>
  <c r="N104" i="1" l="1"/>
  <c r="AF104" i="1"/>
  <c r="AK105" i="1"/>
  <c r="AD105" i="1"/>
  <c r="AE105" i="1" s="1"/>
  <c r="AC105" i="1" s="1"/>
  <c r="AF105" i="1"/>
  <c r="A125" i="1"/>
  <c r="AQ124" i="1"/>
  <c r="Y124" i="1"/>
  <c r="P124" i="1"/>
  <c r="AH124" i="1"/>
  <c r="AU124" i="1"/>
  <c r="B124" i="1" s="1"/>
  <c r="AO105" i="1"/>
  <c r="AT105" i="1"/>
  <c r="AM105" i="1"/>
  <c r="AN105" i="1" s="1"/>
  <c r="AL105" i="1" s="1"/>
  <c r="AO104" i="1"/>
  <c r="S105" i="1"/>
  <c r="L105" i="1"/>
  <c r="M105" i="1" s="1"/>
  <c r="K105" i="1" s="1"/>
  <c r="N105" i="1"/>
  <c r="W105" i="1"/>
  <c r="AB105" i="1"/>
  <c r="U105" i="1"/>
  <c r="V105" i="1" s="1"/>
  <c r="T105" i="1" s="1"/>
  <c r="BE134" i="1" l="1"/>
  <c r="BE135" i="1"/>
  <c r="BE121" i="1"/>
  <c r="BE119" i="1"/>
  <c r="BE114" i="1"/>
  <c r="BE110" i="1"/>
  <c r="BE133" i="1"/>
  <c r="BE120" i="1"/>
  <c r="BE116" i="1"/>
  <c r="BE113" i="1"/>
  <c r="BE132" i="1"/>
  <c r="BE131" i="1"/>
  <c r="BE130" i="1"/>
  <c r="BE129" i="1"/>
  <c r="BE128" i="1"/>
  <c r="BE127" i="1"/>
  <c r="BE126" i="1"/>
  <c r="BE125" i="1"/>
  <c r="BE124" i="1"/>
  <c r="BE123" i="1"/>
  <c r="BE118" i="1"/>
  <c r="BE111" i="1"/>
  <c r="BE117" i="1"/>
  <c r="BE115" i="1"/>
  <c r="BE136" i="1"/>
  <c r="BE122" i="1"/>
  <c r="BE112" i="1"/>
  <c r="AB124" i="1"/>
  <c r="U124" i="1"/>
  <c r="V124" i="1" s="1"/>
  <c r="T124" i="1" s="1"/>
  <c r="AT124" i="1"/>
  <c r="AM124" i="1"/>
  <c r="AN124" i="1" s="1"/>
  <c r="AL124" i="1" s="1"/>
  <c r="AK124" i="1"/>
  <c r="AD124" i="1"/>
  <c r="AE124" i="1" s="1"/>
  <c r="AC124" i="1" s="1"/>
  <c r="A126" i="1"/>
  <c r="AQ125" i="1"/>
  <c r="Y125" i="1"/>
  <c r="AU125" i="1"/>
  <c r="B125" i="1" s="1"/>
  <c r="P125" i="1"/>
  <c r="AH125" i="1"/>
  <c r="S124" i="1"/>
  <c r="L124" i="1"/>
  <c r="M124" i="1" s="1"/>
  <c r="K124" i="1" s="1"/>
  <c r="N124" i="1" l="1"/>
  <c r="AK125" i="1"/>
  <c r="AD125" i="1"/>
  <c r="AE125" i="1" s="1"/>
  <c r="AC125" i="1" s="1"/>
  <c r="AT125" i="1"/>
  <c r="AM125" i="1"/>
  <c r="AN125" i="1" s="1"/>
  <c r="AL125" i="1" s="1"/>
  <c r="AO125" i="1"/>
  <c r="AB125" i="1"/>
  <c r="U125" i="1"/>
  <c r="V125" i="1" s="1"/>
  <c r="T125" i="1" s="1"/>
  <c r="W125" i="1"/>
  <c r="N125" i="1"/>
  <c r="S125" i="1"/>
  <c r="L125" i="1"/>
  <c r="M125" i="1" s="1"/>
  <c r="K125" i="1" s="1"/>
  <c r="A127" i="1"/>
  <c r="AQ126" i="1"/>
  <c r="Y126" i="1"/>
  <c r="AU126" i="1"/>
  <c r="B126" i="1" s="1"/>
  <c r="P126" i="1"/>
  <c r="AH126" i="1"/>
  <c r="AF124" i="1"/>
  <c r="W124" i="1"/>
  <c r="AO124" i="1"/>
  <c r="AT126" i="1" l="1"/>
  <c r="AM126" i="1"/>
  <c r="AN126" i="1" s="1"/>
  <c r="AL126" i="1" s="1"/>
  <c r="AB126" i="1"/>
  <c r="U126" i="1"/>
  <c r="V126" i="1" s="1"/>
  <c r="T126" i="1" s="1"/>
  <c r="AK126" i="1"/>
  <c r="AD126" i="1"/>
  <c r="AE126" i="1" s="1"/>
  <c r="AC126" i="1" s="1"/>
  <c r="S126" i="1"/>
  <c r="L126" i="1"/>
  <c r="M126" i="1" s="1"/>
  <c r="K126" i="1" s="1"/>
  <c r="A128" i="1"/>
  <c r="AQ127" i="1"/>
  <c r="Y127" i="1"/>
  <c r="AH127" i="1"/>
  <c r="AU127" i="1"/>
  <c r="B127" i="1" s="1"/>
  <c r="P127" i="1"/>
  <c r="AF125" i="1"/>
  <c r="W126" i="1" l="1"/>
  <c r="N127" i="1"/>
  <c r="S127" i="1"/>
  <c r="L127" i="1"/>
  <c r="M127" i="1" s="1"/>
  <c r="K127" i="1" s="1"/>
  <c r="AT127" i="1"/>
  <c r="AM127" i="1"/>
  <c r="AN127" i="1" s="1"/>
  <c r="AL127" i="1" s="1"/>
  <c r="AO127" i="1"/>
  <c r="AF126" i="1"/>
  <c r="AO126" i="1"/>
  <c r="AK127" i="1"/>
  <c r="AD127" i="1"/>
  <c r="AE127" i="1" s="1"/>
  <c r="AC127" i="1" s="1"/>
  <c r="AB127" i="1"/>
  <c r="U127" i="1"/>
  <c r="V127" i="1" s="1"/>
  <c r="T127" i="1" s="1"/>
  <c r="A129" i="1"/>
  <c r="AQ128" i="1"/>
  <c r="Y128" i="1"/>
  <c r="P128" i="1"/>
  <c r="AH128" i="1"/>
  <c r="AU128" i="1"/>
  <c r="B128" i="1" s="1"/>
  <c r="N126" i="1"/>
  <c r="S128" i="1" l="1"/>
  <c r="L128" i="1"/>
  <c r="M128" i="1" s="1"/>
  <c r="K128" i="1" s="1"/>
  <c r="AK128" i="1"/>
  <c r="AD128" i="1"/>
  <c r="AE128" i="1" s="1"/>
  <c r="AC128" i="1" s="1"/>
  <c r="A130" i="1"/>
  <c r="AQ129" i="1"/>
  <c r="Y129" i="1"/>
  <c r="AU129" i="1"/>
  <c r="B129" i="1" s="1"/>
  <c r="P129" i="1"/>
  <c r="AH129" i="1"/>
  <c r="AB128" i="1"/>
  <c r="U128" i="1"/>
  <c r="V128" i="1" s="1"/>
  <c r="T128" i="1" s="1"/>
  <c r="W127" i="1"/>
  <c r="AT128" i="1"/>
  <c r="AM128" i="1"/>
  <c r="AN128" i="1" s="1"/>
  <c r="AL128" i="1" s="1"/>
  <c r="AF127" i="1"/>
  <c r="AF128" i="1" l="1"/>
  <c r="AO128" i="1"/>
  <c r="W128" i="1"/>
  <c r="N129" i="1"/>
  <c r="S129" i="1"/>
  <c r="L129" i="1"/>
  <c r="M129" i="1" s="1"/>
  <c r="K129" i="1" s="1"/>
  <c r="A131" i="1"/>
  <c r="AQ130" i="1"/>
  <c r="Y130" i="1"/>
  <c r="AU130" i="1"/>
  <c r="B130" i="1" s="1"/>
  <c r="P130" i="1"/>
  <c r="AH130" i="1"/>
  <c r="AB129" i="1"/>
  <c r="U129" i="1"/>
  <c r="V129" i="1" s="1"/>
  <c r="T129" i="1" s="1"/>
  <c r="W129" i="1"/>
  <c r="AK129" i="1"/>
  <c r="AD129" i="1"/>
  <c r="AE129" i="1" s="1"/>
  <c r="AC129" i="1" s="1"/>
  <c r="AT129" i="1"/>
  <c r="AM129" i="1"/>
  <c r="AN129" i="1" s="1"/>
  <c r="AL129" i="1" s="1"/>
  <c r="AO129" i="1"/>
  <c r="N128" i="1"/>
  <c r="AB130" i="1" l="1"/>
  <c r="U130" i="1"/>
  <c r="V130" i="1" s="1"/>
  <c r="T130" i="1" s="1"/>
  <c r="AF130" i="1"/>
  <c r="AK130" i="1"/>
  <c r="AD130" i="1"/>
  <c r="AE130" i="1" s="1"/>
  <c r="AC130" i="1" s="1"/>
  <c r="AT130" i="1"/>
  <c r="AM130" i="1"/>
  <c r="AN130" i="1" s="1"/>
  <c r="AL130" i="1" s="1"/>
  <c r="AO130" i="1"/>
  <c r="AF129" i="1"/>
  <c r="N130" i="1"/>
  <c r="S130" i="1"/>
  <c r="L130" i="1"/>
  <c r="M130" i="1" s="1"/>
  <c r="K130" i="1" s="1"/>
  <c r="A132" i="1"/>
  <c r="AQ131" i="1"/>
  <c r="Y131" i="1"/>
  <c r="AH131" i="1"/>
  <c r="AU131" i="1"/>
  <c r="B131" i="1" s="1"/>
  <c r="P131" i="1"/>
  <c r="S131" i="1" l="1"/>
  <c r="L131" i="1"/>
  <c r="M131" i="1" s="1"/>
  <c r="K131" i="1" s="1"/>
  <c r="AT131" i="1"/>
  <c r="AM131" i="1"/>
  <c r="AN131" i="1" s="1"/>
  <c r="AL131" i="1" s="1"/>
  <c r="A151" i="1"/>
  <c r="AQ132" i="1"/>
  <c r="Y132" i="1"/>
  <c r="P132" i="1"/>
  <c r="AH132" i="1"/>
  <c r="AU132" i="1"/>
  <c r="B132" i="1" s="1"/>
  <c r="W130" i="1"/>
  <c r="AK131" i="1"/>
  <c r="AD131" i="1"/>
  <c r="AE131" i="1" s="1"/>
  <c r="AC131" i="1" s="1"/>
  <c r="AB131" i="1"/>
  <c r="U131" i="1"/>
  <c r="V131" i="1" s="1"/>
  <c r="T131" i="1" s="1"/>
  <c r="W131" i="1" l="1"/>
  <c r="AF131" i="1"/>
  <c r="N132" i="1"/>
  <c r="S132" i="1"/>
  <c r="L132" i="1"/>
  <c r="M132" i="1" s="1"/>
  <c r="K132" i="1" s="1"/>
  <c r="AF132" i="1"/>
  <c r="AK132" i="1"/>
  <c r="AD132" i="1"/>
  <c r="AE132" i="1" s="1"/>
  <c r="AC132" i="1" s="1"/>
  <c r="AU151" i="1"/>
  <c r="B151" i="1" s="1"/>
  <c r="AH151" i="1"/>
  <c r="P151" i="1"/>
  <c r="Y151" i="1"/>
  <c r="A152" i="1"/>
  <c r="AQ151" i="1"/>
  <c r="AB132" i="1"/>
  <c r="U132" i="1"/>
  <c r="V132" i="1" s="1"/>
  <c r="T132" i="1" s="1"/>
  <c r="AO131" i="1"/>
  <c r="AT132" i="1"/>
  <c r="AM132" i="1"/>
  <c r="AN132" i="1" s="1"/>
  <c r="AL132" i="1" s="1"/>
  <c r="AO132" i="1"/>
  <c r="N131" i="1"/>
  <c r="BE162" i="1" l="1"/>
  <c r="BE149" i="1"/>
  <c r="BE144" i="1"/>
  <c r="BE142" i="1"/>
  <c r="BE139" i="1"/>
  <c r="BE161" i="1"/>
  <c r="BE163" i="1"/>
  <c r="BE158" i="1"/>
  <c r="BE156" i="1"/>
  <c r="BE154" i="1"/>
  <c r="BE152" i="1"/>
  <c r="BE147" i="1"/>
  <c r="BE145" i="1"/>
  <c r="BE141" i="1"/>
  <c r="BE160" i="1"/>
  <c r="BE140" i="1"/>
  <c r="BE138" i="1"/>
  <c r="BE159" i="1"/>
  <c r="BE157" i="1"/>
  <c r="BE155" i="1"/>
  <c r="BE153" i="1"/>
  <c r="BE151" i="1"/>
  <c r="BE150" i="1"/>
  <c r="BE146" i="1"/>
  <c r="BE143" i="1"/>
  <c r="BE137" i="1"/>
  <c r="BE148" i="1"/>
  <c r="U151" i="1"/>
  <c r="V151" i="1" s="1"/>
  <c r="T151" i="1" s="1"/>
  <c r="AB151" i="1"/>
  <c r="AT151" i="1"/>
  <c r="AO151" i="1"/>
  <c r="AM151" i="1"/>
  <c r="AN151" i="1" s="1"/>
  <c r="AL151" i="1" s="1"/>
  <c r="S151" i="1"/>
  <c r="N151" i="1"/>
  <c r="L151" i="1"/>
  <c r="M151" i="1" s="1"/>
  <c r="K151" i="1" s="1"/>
  <c r="W132" i="1"/>
  <c r="AU152" i="1"/>
  <c r="B152" i="1" s="1"/>
  <c r="AH152" i="1"/>
  <c r="P152" i="1"/>
  <c r="AQ152" i="1"/>
  <c r="A153" i="1"/>
  <c r="Y152" i="1"/>
  <c r="AD151" i="1"/>
  <c r="AE151" i="1" s="1"/>
  <c r="AC151" i="1" s="1"/>
  <c r="AK151" i="1"/>
  <c r="AF151" i="1" l="1"/>
  <c r="W151" i="1"/>
  <c r="AB152" i="1"/>
  <c r="U152" i="1"/>
  <c r="V152" i="1" s="1"/>
  <c r="T152" i="1" s="1"/>
  <c r="AU153" i="1"/>
  <c r="B153" i="1" s="1"/>
  <c r="AH153" i="1"/>
  <c r="P153" i="1"/>
  <c r="A154" i="1"/>
  <c r="Y153" i="1"/>
  <c r="AQ153" i="1"/>
  <c r="AK152" i="1"/>
  <c r="AD152" i="1"/>
  <c r="AE152" i="1" s="1"/>
  <c r="AC152" i="1" s="1"/>
  <c r="L152" i="1"/>
  <c r="M152" i="1" s="1"/>
  <c r="K152" i="1" s="1"/>
  <c r="S152" i="1"/>
  <c r="AT152" i="1"/>
  <c r="AM152" i="1"/>
  <c r="AN152" i="1" s="1"/>
  <c r="AL152" i="1" s="1"/>
  <c r="N152" i="1" l="1"/>
  <c r="AU154" i="1"/>
  <c r="B154" i="1" s="1"/>
  <c r="AH154" i="1"/>
  <c r="P154" i="1"/>
  <c r="AQ154" i="1"/>
  <c r="Y154" i="1"/>
  <c r="A155" i="1"/>
  <c r="AO152" i="1"/>
  <c r="AF152" i="1"/>
  <c r="W152" i="1"/>
  <c r="AT153" i="1"/>
  <c r="AM153" i="1"/>
  <c r="AN153" i="1" s="1"/>
  <c r="AL153" i="1" s="1"/>
  <c r="AO153" i="1"/>
  <c r="N153" i="1"/>
  <c r="S153" i="1"/>
  <c r="L153" i="1"/>
  <c r="M153" i="1" s="1"/>
  <c r="K153" i="1" s="1"/>
  <c r="AB153" i="1"/>
  <c r="U153" i="1"/>
  <c r="V153" i="1" s="1"/>
  <c r="T153" i="1" s="1"/>
  <c r="AD153" i="1"/>
  <c r="AE153" i="1" s="1"/>
  <c r="AC153" i="1" s="1"/>
  <c r="AK153" i="1"/>
  <c r="W153" i="1" l="1"/>
  <c r="AF153" i="1"/>
  <c r="N154" i="1"/>
  <c r="L154" i="1"/>
  <c r="M154" i="1" s="1"/>
  <c r="K154" i="1" s="1"/>
  <c r="S154" i="1"/>
  <c r="AU155" i="1"/>
  <c r="B155" i="1" s="1"/>
  <c r="AH155" i="1"/>
  <c r="P155" i="1"/>
  <c r="A156" i="1"/>
  <c r="Y155" i="1"/>
  <c r="AQ155" i="1"/>
  <c r="AB154" i="1"/>
  <c r="U154" i="1"/>
  <c r="V154" i="1" s="1"/>
  <c r="T154" i="1" s="1"/>
  <c r="AF154" i="1"/>
  <c r="AK154" i="1"/>
  <c r="AD154" i="1"/>
  <c r="AE154" i="1" s="1"/>
  <c r="AC154" i="1" s="1"/>
  <c r="AT154" i="1"/>
  <c r="AM154" i="1"/>
  <c r="AN154" i="1" s="1"/>
  <c r="AL154" i="1" s="1"/>
  <c r="AO154" i="1"/>
  <c r="AT155" i="1" l="1"/>
  <c r="AM155" i="1"/>
  <c r="AN155" i="1" s="1"/>
  <c r="AL155" i="1" s="1"/>
  <c r="AO155" i="1"/>
  <c r="N155" i="1"/>
  <c r="S155" i="1"/>
  <c r="L155" i="1"/>
  <c r="M155" i="1" s="1"/>
  <c r="K155" i="1" s="1"/>
  <c r="W154" i="1"/>
  <c r="AB155" i="1"/>
  <c r="U155" i="1"/>
  <c r="V155" i="1" s="1"/>
  <c r="T155" i="1" s="1"/>
  <c r="W155" i="1"/>
  <c r="AF155" i="1"/>
  <c r="AD155" i="1"/>
  <c r="AE155" i="1" s="1"/>
  <c r="AC155" i="1" s="1"/>
  <c r="AK155" i="1"/>
  <c r="AU156" i="1"/>
  <c r="B156" i="1" s="1"/>
  <c r="AH156" i="1"/>
  <c r="P156" i="1"/>
  <c r="AQ156" i="1"/>
  <c r="Y156" i="1"/>
  <c r="A157" i="1"/>
  <c r="AB156" i="1" l="1"/>
  <c r="U156" i="1"/>
  <c r="V156" i="1" s="1"/>
  <c r="T156" i="1" s="1"/>
  <c r="W156" i="1"/>
  <c r="AF156" i="1"/>
  <c r="AK156" i="1"/>
  <c r="AD156" i="1"/>
  <c r="AE156" i="1" s="1"/>
  <c r="AC156" i="1" s="1"/>
  <c r="AU157" i="1"/>
  <c r="B157" i="1" s="1"/>
  <c r="AH157" i="1"/>
  <c r="P157" i="1"/>
  <c r="A158" i="1"/>
  <c r="Y157" i="1"/>
  <c r="AQ157" i="1"/>
  <c r="N156" i="1"/>
  <c r="L156" i="1"/>
  <c r="M156" i="1" s="1"/>
  <c r="K156" i="1" s="1"/>
  <c r="S156" i="1"/>
  <c r="AT156" i="1"/>
  <c r="AM156" i="1"/>
  <c r="AN156" i="1" s="1"/>
  <c r="AL156" i="1" s="1"/>
  <c r="AO156" i="1"/>
  <c r="AF157" i="1" l="1"/>
  <c r="AD157" i="1"/>
  <c r="AE157" i="1" s="1"/>
  <c r="AC157" i="1" s="1"/>
  <c r="AK157" i="1"/>
  <c r="AU158" i="1"/>
  <c r="B158" i="1" s="1"/>
  <c r="AH158" i="1"/>
  <c r="P158" i="1"/>
  <c r="AQ158" i="1"/>
  <c r="A159" i="1"/>
  <c r="Y158" i="1"/>
  <c r="AB157" i="1"/>
  <c r="U157" i="1"/>
  <c r="V157" i="1" s="1"/>
  <c r="T157" i="1" s="1"/>
  <c r="W157" i="1"/>
  <c r="AT157" i="1"/>
  <c r="AM157" i="1"/>
  <c r="AN157" i="1" s="1"/>
  <c r="AL157" i="1" s="1"/>
  <c r="AO157" i="1"/>
  <c r="N157" i="1"/>
  <c r="S157" i="1"/>
  <c r="L157" i="1"/>
  <c r="M157" i="1" s="1"/>
  <c r="K157" i="1" s="1"/>
  <c r="AT158" i="1" l="1"/>
  <c r="AM158" i="1"/>
  <c r="AN158" i="1" s="1"/>
  <c r="AL158" i="1" s="1"/>
  <c r="AO158" i="1"/>
  <c r="AB158" i="1"/>
  <c r="U158" i="1"/>
  <c r="V158" i="1" s="1"/>
  <c r="T158" i="1" s="1"/>
  <c r="W158" i="1"/>
  <c r="N158" i="1"/>
  <c r="L158" i="1"/>
  <c r="M158" i="1" s="1"/>
  <c r="K158" i="1" s="1"/>
  <c r="S158" i="1"/>
  <c r="AU159" i="1"/>
  <c r="B159" i="1" s="1"/>
  <c r="AH159" i="1"/>
  <c r="P159" i="1"/>
  <c r="A178" i="1"/>
  <c r="Y159" i="1"/>
  <c r="AQ159" i="1"/>
  <c r="AF158" i="1"/>
  <c r="AK158" i="1"/>
  <c r="AD158" i="1"/>
  <c r="AE158" i="1" s="1"/>
  <c r="AC158" i="1" s="1"/>
  <c r="AT159" i="1" l="1"/>
  <c r="AM159" i="1"/>
  <c r="AN159" i="1" s="1"/>
  <c r="AL159" i="1" s="1"/>
  <c r="AO159" i="1"/>
  <c r="AB159" i="1"/>
  <c r="U159" i="1"/>
  <c r="V159" i="1" s="1"/>
  <c r="T159" i="1" s="1"/>
  <c r="W159" i="1"/>
  <c r="AF159" i="1"/>
  <c r="AD159" i="1"/>
  <c r="AE159" i="1" s="1"/>
  <c r="AC159" i="1" s="1"/>
  <c r="AK159" i="1"/>
  <c r="N159" i="1"/>
  <c r="S159" i="1"/>
  <c r="L159" i="1"/>
  <c r="M159" i="1" s="1"/>
  <c r="K159" i="1" s="1"/>
  <c r="AU178" i="1"/>
  <c r="B178" i="1" s="1"/>
  <c r="AH178" i="1"/>
  <c r="P178" i="1"/>
  <c r="AQ178" i="1"/>
  <c r="A179" i="1"/>
  <c r="Y178" i="1"/>
  <c r="AO178" i="1" l="1"/>
  <c r="AM178" i="1"/>
  <c r="AN178" i="1" s="1"/>
  <c r="AL178" i="1" s="1"/>
  <c r="AT178" i="1"/>
  <c r="BE187" i="1"/>
  <c r="BE190" i="1"/>
  <c r="BE186" i="1"/>
  <c r="BE185" i="1"/>
  <c r="BE184" i="1"/>
  <c r="BE183" i="1"/>
  <c r="BE182" i="1"/>
  <c r="BE181" i="1"/>
  <c r="BE180" i="1"/>
  <c r="BE179" i="1"/>
  <c r="BE178" i="1"/>
  <c r="BE177" i="1"/>
  <c r="BE172" i="1"/>
  <c r="BE165" i="1"/>
  <c r="BE189" i="1"/>
  <c r="BE176" i="1"/>
  <c r="BE171" i="1"/>
  <c r="BE169" i="1"/>
  <c r="BE166" i="1"/>
  <c r="BE167" i="1"/>
  <c r="BE175" i="1"/>
  <c r="BE174" i="1"/>
  <c r="BE170" i="1"/>
  <c r="BE164" i="1"/>
  <c r="BE173" i="1"/>
  <c r="BE188" i="1"/>
  <c r="BE168" i="1"/>
  <c r="S178" i="1"/>
  <c r="L178" i="1"/>
  <c r="M178" i="1" s="1"/>
  <c r="K178" i="1" s="1"/>
  <c r="N178" i="1"/>
  <c r="W178" i="1"/>
  <c r="AB178" i="1"/>
  <c r="U178" i="1"/>
  <c r="V178" i="1" s="1"/>
  <c r="T178" i="1" s="1"/>
  <c r="AK178" i="1"/>
  <c r="AD178" i="1"/>
  <c r="AE178" i="1" s="1"/>
  <c r="AC178" i="1" s="1"/>
  <c r="AF178" i="1"/>
  <c r="AU179" i="1"/>
  <c r="B179" i="1" s="1"/>
  <c r="AH179" i="1"/>
  <c r="P179" i="1"/>
  <c r="A180" i="1"/>
  <c r="Y179" i="1"/>
  <c r="AQ179" i="1"/>
  <c r="AU180" i="1" l="1"/>
  <c r="B180" i="1" s="1"/>
  <c r="AH180" i="1"/>
  <c r="P180" i="1"/>
  <c r="AQ180" i="1"/>
  <c r="A181" i="1"/>
  <c r="Y180" i="1"/>
  <c r="S179" i="1"/>
  <c r="L179" i="1"/>
  <c r="M179" i="1" s="1"/>
  <c r="K179" i="1" s="1"/>
  <c r="N179" i="1"/>
  <c r="W179" i="1"/>
  <c r="U179" i="1"/>
  <c r="V179" i="1" s="1"/>
  <c r="T179" i="1" s="1"/>
  <c r="AB179" i="1"/>
  <c r="AO179" i="1"/>
  <c r="AT179" i="1"/>
  <c r="AM179" i="1"/>
  <c r="AN179" i="1" s="1"/>
  <c r="AL179" i="1" s="1"/>
  <c r="AK179" i="1"/>
  <c r="AD179" i="1"/>
  <c r="AE179" i="1" s="1"/>
  <c r="AC179" i="1" s="1"/>
  <c r="AF179" i="1"/>
  <c r="S180" i="1" l="1"/>
  <c r="L180" i="1"/>
  <c r="M180" i="1" s="1"/>
  <c r="K180" i="1" s="1"/>
  <c r="N180" i="1"/>
  <c r="AO180" i="1"/>
  <c r="AM180" i="1"/>
  <c r="AN180" i="1" s="1"/>
  <c r="AL180" i="1" s="1"/>
  <c r="AT180" i="1"/>
  <c r="W180" i="1"/>
  <c r="AB180" i="1"/>
  <c r="U180" i="1"/>
  <c r="V180" i="1" s="1"/>
  <c r="T180" i="1" s="1"/>
  <c r="AK180" i="1"/>
  <c r="AD180" i="1"/>
  <c r="AE180" i="1" s="1"/>
  <c r="AC180" i="1" s="1"/>
  <c r="AF180" i="1"/>
  <c r="AU181" i="1"/>
  <c r="B181" i="1" s="1"/>
  <c r="AH181" i="1"/>
  <c r="P181" i="1"/>
  <c r="A182" i="1"/>
  <c r="Y181" i="1"/>
  <c r="AQ181" i="1"/>
  <c r="AO181" i="1" l="1"/>
  <c r="AT181" i="1"/>
  <c r="AM181" i="1"/>
  <c r="AN181" i="1" s="1"/>
  <c r="AL181" i="1" s="1"/>
  <c r="S181" i="1"/>
  <c r="L181" i="1"/>
  <c r="M181" i="1" s="1"/>
  <c r="K181" i="1" s="1"/>
  <c r="N181" i="1"/>
  <c r="AK181" i="1"/>
  <c r="AD181" i="1"/>
  <c r="AE181" i="1" s="1"/>
  <c r="AC181" i="1" s="1"/>
  <c r="AF181" i="1"/>
  <c r="AU182" i="1"/>
  <c r="B182" i="1" s="1"/>
  <c r="AH182" i="1"/>
  <c r="P182" i="1"/>
  <c r="AQ182" i="1"/>
  <c r="A183" i="1"/>
  <c r="Y182" i="1"/>
  <c r="W181" i="1"/>
  <c r="U181" i="1"/>
  <c r="V181" i="1" s="1"/>
  <c r="T181" i="1" s="1"/>
  <c r="AB181" i="1"/>
  <c r="W182" i="1" l="1"/>
  <c r="AB182" i="1"/>
  <c r="U182" i="1"/>
  <c r="V182" i="1" s="1"/>
  <c r="T182" i="1" s="1"/>
  <c r="AK182" i="1"/>
  <c r="AD182" i="1"/>
  <c r="AE182" i="1" s="1"/>
  <c r="AC182" i="1" s="1"/>
  <c r="AF182" i="1"/>
  <c r="A184" i="1"/>
  <c r="AU183" i="1"/>
  <c r="B183" i="1" s="1"/>
  <c r="AH183" i="1"/>
  <c r="P183" i="1"/>
  <c r="Y183" i="1"/>
  <c r="AQ183" i="1"/>
  <c r="S182" i="1"/>
  <c r="L182" i="1"/>
  <c r="M182" i="1" s="1"/>
  <c r="K182" i="1" s="1"/>
  <c r="N182" i="1"/>
  <c r="AO182" i="1"/>
  <c r="AM182" i="1"/>
  <c r="AN182" i="1" s="1"/>
  <c r="AL182" i="1" s="1"/>
  <c r="AT182" i="1"/>
  <c r="W183" i="1" l="1"/>
  <c r="U183" i="1"/>
  <c r="V183" i="1" s="1"/>
  <c r="T183" i="1" s="1"/>
  <c r="AB183" i="1"/>
  <c r="A185" i="1"/>
  <c r="AQ184" i="1"/>
  <c r="Y184" i="1"/>
  <c r="AU184" i="1"/>
  <c r="B184" i="1" s="1"/>
  <c r="AH184" i="1"/>
  <c r="P184" i="1"/>
  <c r="S183" i="1"/>
  <c r="L183" i="1"/>
  <c r="M183" i="1" s="1"/>
  <c r="K183" i="1" s="1"/>
  <c r="N183" i="1"/>
  <c r="AO183" i="1"/>
  <c r="AT183" i="1"/>
  <c r="AM183" i="1"/>
  <c r="AN183" i="1" s="1"/>
  <c r="AL183" i="1" s="1"/>
  <c r="AK183" i="1"/>
  <c r="AD183" i="1"/>
  <c r="AE183" i="1" s="1"/>
  <c r="AC183" i="1" s="1"/>
  <c r="AF183" i="1"/>
  <c r="W184" i="1" l="1"/>
  <c r="AB184" i="1"/>
  <c r="U184" i="1"/>
  <c r="V184" i="1" s="1"/>
  <c r="T184" i="1" s="1"/>
  <c r="AK184" i="1"/>
  <c r="AD184" i="1"/>
  <c r="AE184" i="1" s="1"/>
  <c r="AC184" i="1" s="1"/>
  <c r="AF184" i="1"/>
  <c r="A186" i="1"/>
  <c r="AQ185" i="1"/>
  <c r="Y185" i="1"/>
  <c r="AU185" i="1"/>
  <c r="B185" i="1" s="1"/>
  <c r="AH185" i="1"/>
  <c r="P185" i="1"/>
  <c r="S184" i="1"/>
  <c r="L184" i="1"/>
  <c r="M184" i="1" s="1"/>
  <c r="K184" i="1" s="1"/>
  <c r="N184" i="1"/>
  <c r="AO184" i="1"/>
  <c r="AT184" i="1"/>
  <c r="AM184" i="1"/>
  <c r="AN184" i="1" s="1"/>
  <c r="AL184" i="1" s="1"/>
  <c r="AK185" i="1" l="1"/>
  <c r="AD185" i="1"/>
  <c r="AE185" i="1" s="1"/>
  <c r="AC185" i="1" s="1"/>
  <c r="AF185" i="1"/>
  <c r="AQ186" i="1"/>
  <c r="Y186" i="1"/>
  <c r="A205" i="1"/>
  <c r="AU186" i="1"/>
  <c r="B186" i="1" s="1"/>
  <c r="AH186" i="1"/>
  <c r="P186" i="1"/>
  <c r="S185" i="1"/>
  <c r="L185" i="1"/>
  <c r="M185" i="1" s="1"/>
  <c r="K185" i="1" s="1"/>
  <c r="N185" i="1"/>
  <c r="AO185" i="1"/>
  <c r="AM185" i="1"/>
  <c r="AN185" i="1" s="1"/>
  <c r="AL185" i="1" s="1"/>
  <c r="AT185" i="1"/>
  <c r="W185" i="1"/>
  <c r="AB185" i="1"/>
  <c r="U185" i="1"/>
  <c r="V185" i="1" s="1"/>
  <c r="T185" i="1" s="1"/>
  <c r="A206" i="1" l="1"/>
  <c r="AQ205" i="1"/>
  <c r="Y205" i="1"/>
  <c r="AH205" i="1"/>
  <c r="AU205" i="1"/>
  <c r="B205" i="1" s="1"/>
  <c r="P205" i="1"/>
  <c r="AK186" i="1"/>
  <c r="AD186" i="1"/>
  <c r="AE186" i="1" s="1"/>
  <c r="AC186" i="1" s="1"/>
  <c r="AF186" i="1"/>
  <c r="AO186" i="1"/>
  <c r="AT186" i="1"/>
  <c r="AM186" i="1"/>
  <c r="AN186" i="1" s="1"/>
  <c r="AL186" i="1" s="1"/>
  <c r="S186" i="1"/>
  <c r="L186" i="1"/>
  <c r="M186" i="1" s="1"/>
  <c r="K186" i="1" s="1"/>
  <c r="N186" i="1"/>
  <c r="W186" i="1"/>
  <c r="U186" i="1"/>
  <c r="V186" i="1" s="1"/>
  <c r="T186" i="1" s="1"/>
  <c r="AB186" i="1"/>
  <c r="BE215" i="1" l="1"/>
  <c r="BE202" i="1"/>
  <c r="BE200" i="1"/>
  <c r="BE195" i="1"/>
  <c r="BE191" i="1"/>
  <c r="BE214" i="1"/>
  <c r="BE201" i="1"/>
  <c r="BE197" i="1"/>
  <c r="BE194" i="1"/>
  <c r="BE217" i="1"/>
  <c r="BE213" i="1"/>
  <c r="BE212" i="1"/>
  <c r="BE211" i="1"/>
  <c r="BE210" i="1"/>
  <c r="BE209" i="1"/>
  <c r="BE208" i="1"/>
  <c r="BE207" i="1"/>
  <c r="BE206" i="1"/>
  <c r="BE205" i="1"/>
  <c r="BE204" i="1"/>
  <c r="BE199" i="1"/>
  <c r="BE192" i="1"/>
  <c r="BE196" i="1"/>
  <c r="BE216" i="1"/>
  <c r="BE203" i="1"/>
  <c r="BE193" i="1"/>
  <c r="BE198" i="1"/>
  <c r="AB205" i="1"/>
  <c r="U205" i="1"/>
  <c r="V205" i="1" s="1"/>
  <c r="T205" i="1" s="1"/>
  <c r="W205" i="1"/>
  <c r="N205" i="1"/>
  <c r="S205" i="1"/>
  <c r="L205" i="1"/>
  <c r="M205" i="1" s="1"/>
  <c r="K205" i="1" s="1"/>
  <c r="AT205" i="1"/>
  <c r="AM205" i="1"/>
  <c r="AN205" i="1" s="1"/>
  <c r="AL205" i="1" s="1"/>
  <c r="AO205" i="1"/>
  <c r="A207" i="1"/>
  <c r="AQ206" i="1"/>
  <c r="Y206" i="1"/>
  <c r="P206" i="1"/>
  <c r="AH206" i="1"/>
  <c r="AU206" i="1"/>
  <c r="B206" i="1" s="1"/>
  <c r="AF205" i="1"/>
  <c r="AK205" i="1"/>
  <c r="AD205" i="1"/>
  <c r="AE205" i="1" s="1"/>
  <c r="AC205" i="1" s="1"/>
  <c r="AB206" i="1" l="1"/>
  <c r="U206" i="1"/>
  <c r="V206" i="1" s="1"/>
  <c r="T206" i="1" s="1"/>
  <c r="W206" i="1"/>
  <c r="AT206" i="1"/>
  <c r="AM206" i="1"/>
  <c r="AN206" i="1" s="1"/>
  <c r="AL206" i="1" s="1"/>
  <c r="AO206" i="1"/>
  <c r="AF206" i="1"/>
  <c r="AK206" i="1"/>
  <c r="AD206" i="1"/>
  <c r="AE206" i="1" s="1"/>
  <c r="AC206" i="1" s="1"/>
  <c r="A208" i="1"/>
  <c r="AQ207" i="1"/>
  <c r="Y207" i="1"/>
  <c r="AU207" i="1"/>
  <c r="B207" i="1" s="1"/>
  <c r="P207" i="1"/>
  <c r="AH207" i="1"/>
  <c r="N206" i="1"/>
  <c r="S206" i="1"/>
  <c r="L206" i="1"/>
  <c r="M206" i="1" s="1"/>
  <c r="K206" i="1" s="1"/>
  <c r="N207" i="1" l="1"/>
  <c r="S207" i="1"/>
  <c r="L207" i="1"/>
  <c r="M207" i="1" s="1"/>
  <c r="K207" i="1" s="1"/>
  <c r="A209" i="1"/>
  <c r="AQ208" i="1"/>
  <c r="Y208" i="1"/>
  <c r="AU208" i="1"/>
  <c r="B208" i="1" s="1"/>
  <c r="P208" i="1"/>
  <c r="AH208" i="1"/>
  <c r="AT207" i="1"/>
  <c r="AM207" i="1"/>
  <c r="AN207" i="1" s="1"/>
  <c r="AL207" i="1" s="1"/>
  <c r="AO207" i="1"/>
  <c r="AF207" i="1"/>
  <c r="AK207" i="1"/>
  <c r="AD207" i="1"/>
  <c r="AE207" i="1" s="1"/>
  <c r="AC207" i="1" s="1"/>
  <c r="AB207" i="1"/>
  <c r="U207" i="1"/>
  <c r="V207" i="1" s="1"/>
  <c r="T207" i="1" s="1"/>
  <c r="W207" i="1"/>
  <c r="AB208" i="1" l="1"/>
  <c r="U208" i="1"/>
  <c r="V208" i="1" s="1"/>
  <c r="T208" i="1" s="1"/>
  <c r="W208" i="1"/>
  <c r="AF208" i="1"/>
  <c r="AK208" i="1"/>
  <c r="AD208" i="1"/>
  <c r="AE208" i="1" s="1"/>
  <c r="AC208" i="1" s="1"/>
  <c r="AT208" i="1"/>
  <c r="AM208" i="1"/>
  <c r="AN208" i="1" s="1"/>
  <c r="AL208" i="1" s="1"/>
  <c r="AO208" i="1"/>
  <c r="N208" i="1"/>
  <c r="S208" i="1"/>
  <c r="L208" i="1"/>
  <c r="M208" i="1" s="1"/>
  <c r="K208" i="1" s="1"/>
  <c r="A210" i="1"/>
  <c r="AQ209" i="1"/>
  <c r="Y209" i="1"/>
  <c r="AH209" i="1"/>
  <c r="AU209" i="1"/>
  <c r="B209" i="1" s="1"/>
  <c r="P209" i="1"/>
  <c r="N209" i="1" l="1"/>
  <c r="S209" i="1"/>
  <c r="L209" i="1"/>
  <c r="M209" i="1" s="1"/>
  <c r="K209" i="1" s="1"/>
  <c r="AT209" i="1"/>
  <c r="AM209" i="1"/>
  <c r="AN209" i="1" s="1"/>
  <c r="AL209" i="1" s="1"/>
  <c r="AO209" i="1"/>
  <c r="AB209" i="1"/>
  <c r="U209" i="1"/>
  <c r="V209" i="1" s="1"/>
  <c r="T209" i="1" s="1"/>
  <c r="W209" i="1"/>
  <c r="A211" i="1"/>
  <c r="AQ210" i="1"/>
  <c r="Y210" i="1"/>
  <c r="P210" i="1"/>
  <c r="AH210" i="1"/>
  <c r="AU210" i="1"/>
  <c r="B210" i="1" s="1"/>
  <c r="AF209" i="1"/>
  <c r="AK209" i="1"/>
  <c r="AD209" i="1"/>
  <c r="AE209" i="1" s="1"/>
  <c r="AC209" i="1" s="1"/>
  <c r="AF210" i="1" l="1"/>
  <c r="AK210" i="1"/>
  <c r="AD210" i="1"/>
  <c r="AE210" i="1" s="1"/>
  <c r="AC210" i="1" s="1"/>
  <c r="A212" i="1"/>
  <c r="AQ211" i="1"/>
  <c r="Y211" i="1"/>
  <c r="AU211" i="1"/>
  <c r="B211" i="1" s="1"/>
  <c r="P211" i="1"/>
  <c r="AH211" i="1"/>
  <c r="N210" i="1"/>
  <c r="S210" i="1"/>
  <c r="L210" i="1"/>
  <c r="M210" i="1" s="1"/>
  <c r="K210" i="1" s="1"/>
  <c r="AT210" i="1"/>
  <c r="AM210" i="1"/>
  <c r="AN210" i="1" s="1"/>
  <c r="AL210" i="1" s="1"/>
  <c r="AO210" i="1"/>
  <c r="AB210" i="1"/>
  <c r="U210" i="1"/>
  <c r="V210" i="1" s="1"/>
  <c r="T210" i="1" s="1"/>
  <c r="W210" i="1"/>
  <c r="AB211" i="1" l="1"/>
  <c r="U211" i="1"/>
  <c r="V211" i="1" s="1"/>
  <c r="T211" i="1" s="1"/>
  <c r="W211" i="1"/>
  <c r="AF211" i="1"/>
  <c r="AK211" i="1"/>
  <c r="AD211" i="1"/>
  <c r="AE211" i="1" s="1"/>
  <c r="AC211" i="1" s="1"/>
  <c r="AT211" i="1"/>
  <c r="AM211" i="1"/>
  <c r="AN211" i="1" s="1"/>
  <c r="AL211" i="1" s="1"/>
  <c r="AO211" i="1"/>
  <c r="N211" i="1"/>
  <c r="S211" i="1"/>
  <c r="L211" i="1"/>
  <c r="M211" i="1" s="1"/>
  <c r="K211" i="1" s="1"/>
  <c r="A213" i="1"/>
  <c r="AQ212" i="1"/>
  <c r="Y212" i="1"/>
  <c r="AU212" i="1"/>
  <c r="B212" i="1" s="1"/>
  <c r="P212" i="1"/>
  <c r="AH212" i="1"/>
  <c r="AB212" i="1" l="1"/>
  <c r="U212" i="1"/>
  <c r="V212" i="1" s="1"/>
  <c r="T212" i="1" s="1"/>
  <c r="W212" i="1"/>
  <c r="AF212" i="1"/>
  <c r="AK212" i="1"/>
  <c r="AD212" i="1"/>
  <c r="AE212" i="1" s="1"/>
  <c r="AC212" i="1" s="1"/>
  <c r="AT212" i="1"/>
  <c r="AM212" i="1"/>
  <c r="AN212" i="1" s="1"/>
  <c r="AL212" i="1" s="1"/>
  <c r="AO212" i="1"/>
  <c r="N212" i="1"/>
  <c r="S212" i="1"/>
  <c r="L212" i="1"/>
  <c r="M212" i="1" s="1"/>
  <c r="K212" i="1" s="1"/>
  <c r="AQ213" i="1"/>
  <c r="Y213" i="1"/>
  <c r="A232" i="1"/>
  <c r="AH213" i="1"/>
  <c r="AU213" i="1"/>
  <c r="B213" i="1" s="1"/>
  <c r="P213" i="1"/>
  <c r="AU232" i="1" l="1"/>
  <c r="B232" i="1" s="1"/>
  <c r="AH232" i="1"/>
  <c r="P232" i="1"/>
  <c r="A233" i="1"/>
  <c r="AQ232" i="1"/>
  <c r="Y232" i="1"/>
  <c r="N213" i="1"/>
  <c r="S213" i="1"/>
  <c r="L213" i="1"/>
  <c r="M213" i="1" s="1"/>
  <c r="K213" i="1" s="1"/>
  <c r="AB213" i="1"/>
  <c r="U213" i="1"/>
  <c r="V213" i="1" s="1"/>
  <c r="T213" i="1" s="1"/>
  <c r="W213" i="1"/>
  <c r="AT213" i="1"/>
  <c r="AM213" i="1"/>
  <c r="AN213" i="1" s="1"/>
  <c r="AL213" i="1" s="1"/>
  <c r="AO213" i="1"/>
  <c r="AF213" i="1"/>
  <c r="AK213" i="1"/>
  <c r="AD213" i="1"/>
  <c r="AE213" i="1" s="1"/>
  <c r="AC213" i="1" s="1"/>
  <c r="AB232" i="1" l="1"/>
  <c r="U232" i="1"/>
  <c r="V232" i="1" s="1"/>
  <c r="T232" i="1" s="1"/>
  <c r="W232" i="1"/>
  <c r="N232" i="1"/>
  <c r="S232" i="1"/>
  <c r="L232" i="1"/>
  <c r="M232" i="1" s="1"/>
  <c r="K232" i="1" s="1"/>
  <c r="AT232" i="1"/>
  <c r="AM232" i="1"/>
  <c r="AN232" i="1" s="1"/>
  <c r="AL232" i="1" s="1"/>
  <c r="AO232" i="1"/>
  <c r="AF232" i="1"/>
  <c r="AK232" i="1"/>
  <c r="AD232" i="1"/>
  <c r="AE232" i="1" s="1"/>
  <c r="AC232" i="1" s="1"/>
  <c r="BE243" i="1"/>
  <c r="BE230" i="1"/>
  <c r="BE225" i="1"/>
  <c r="BE223" i="1"/>
  <c r="BE220" i="1"/>
  <c r="BE242" i="1"/>
  <c r="BE229" i="1"/>
  <c r="BE227" i="1"/>
  <c r="BE222" i="1"/>
  <c r="BE218" i="1"/>
  <c r="BE241" i="1"/>
  <c r="BE228" i="1"/>
  <c r="BE224" i="1"/>
  <c r="BE221" i="1"/>
  <c r="BE240" i="1"/>
  <c r="BE236" i="1"/>
  <c r="BE232" i="1"/>
  <c r="BE219" i="1"/>
  <c r="BE237" i="1"/>
  <c r="BE233" i="1"/>
  <c r="BE226" i="1"/>
  <c r="BE238" i="1"/>
  <c r="BE234" i="1"/>
  <c r="BE244" i="1"/>
  <c r="BE231" i="1"/>
  <c r="BE235" i="1"/>
  <c r="BE239" i="1"/>
  <c r="AU233" i="1"/>
  <c r="B233" i="1" s="1"/>
  <c r="AH233" i="1"/>
  <c r="P233" i="1"/>
  <c r="A234" i="1"/>
  <c r="AQ233" i="1"/>
  <c r="Y233" i="1"/>
  <c r="AU234" i="1" l="1"/>
  <c r="B234" i="1" s="1"/>
  <c r="AH234" i="1"/>
  <c r="P234" i="1"/>
  <c r="A235" i="1"/>
  <c r="AQ234" i="1"/>
  <c r="Y234" i="1"/>
  <c r="AB233" i="1"/>
  <c r="U233" i="1"/>
  <c r="V233" i="1" s="1"/>
  <c r="T233" i="1" s="1"/>
  <c r="W233" i="1"/>
  <c r="N233" i="1"/>
  <c r="S233" i="1"/>
  <c r="L233" i="1"/>
  <c r="M233" i="1" s="1"/>
  <c r="K233" i="1" s="1"/>
  <c r="AT233" i="1"/>
  <c r="AM233" i="1"/>
  <c r="AN233" i="1" s="1"/>
  <c r="AL233" i="1" s="1"/>
  <c r="AO233" i="1"/>
  <c r="AF233" i="1"/>
  <c r="AD233" i="1"/>
  <c r="AE233" i="1" s="1"/>
  <c r="AC233" i="1" s="1"/>
  <c r="AK233" i="1"/>
  <c r="AB234" i="1" l="1"/>
  <c r="U234" i="1"/>
  <c r="V234" i="1" s="1"/>
  <c r="T234" i="1" s="1"/>
  <c r="W234" i="1"/>
  <c r="N234" i="1"/>
  <c r="L234" i="1"/>
  <c r="M234" i="1" s="1"/>
  <c r="K234" i="1" s="1"/>
  <c r="S234" i="1"/>
  <c r="AT234" i="1"/>
  <c r="AM234" i="1"/>
  <c r="AN234" i="1" s="1"/>
  <c r="AL234" i="1" s="1"/>
  <c r="AO234" i="1"/>
  <c r="AF234" i="1"/>
  <c r="AK234" i="1"/>
  <c r="AD234" i="1"/>
  <c r="AE234" i="1" s="1"/>
  <c r="AC234" i="1" s="1"/>
  <c r="AU235" i="1"/>
  <c r="B235" i="1" s="1"/>
  <c r="AH235" i="1"/>
  <c r="P235" i="1"/>
  <c r="A236" i="1"/>
  <c r="AQ235" i="1"/>
  <c r="Y235" i="1"/>
  <c r="N235" i="1" l="1"/>
  <c r="S235" i="1"/>
  <c r="L235" i="1"/>
  <c r="M235" i="1" s="1"/>
  <c r="K235" i="1" s="1"/>
  <c r="AB235" i="1"/>
  <c r="U235" i="1"/>
  <c r="V235" i="1" s="1"/>
  <c r="T235" i="1" s="1"/>
  <c r="W235" i="1"/>
  <c r="AF235" i="1"/>
  <c r="AK235" i="1"/>
  <c r="AD235" i="1"/>
  <c r="AE235" i="1" s="1"/>
  <c r="AC235" i="1" s="1"/>
  <c r="AT235" i="1"/>
  <c r="AM235" i="1"/>
  <c r="AN235" i="1" s="1"/>
  <c r="AL235" i="1" s="1"/>
  <c r="AO235" i="1"/>
  <c r="AU236" i="1"/>
  <c r="B236" i="1" s="1"/>
  <c r="AH236" i="1"/>
  <c r="P236" i="1"/>
  <c r="A237" i="1"/>
  <c r="AQ236" i="1"/>
  <c r="Y236" i="1"/>
  <c r="N236" i="1" l="1"/>
  <c r="S236" i="1"/>
  <c r="L236" i="1"/>
  <c r="M236" i="1" s="1"/>
  <c r="K236" i="1" s="1"/>
  <c r="AT236" i="1"/>
  <c r="AM236" i="1"/>
  <c r="AN236" i="1" s="1"/>
  <c r="AL236" i="1" s="1"/>
  <c r="AO236" i="1"/>
  <c r="AF236" i="1"/>
  <c r="AK236" i="1"/>
  <c r="AD236" i="1"/>
  <c r="AE236" i="1" s="1"/>
  <c r="AC236" i="1" s="1"/>
  <c r="AB236" i="1"/>
  <c r="U236" i="1"/>
  <c r="V236" i="1" s="1"/>
  <c r="T236" i="1" s="1"/>
  <c r="W236" i="1"/>
  <c r="AU237" i="1"/>
  <c r="B237" i="1" s="1"/>
  <c r="AH237" i="1"/>
  <c r="P237" i="1"/>
  <c r="A238" i="1"/>
  <c r="AQ237" i="1"/>
  <c r="Y237" i="1"/>
  <c r="AU238" i="1" l="1"/>
  <c r="B238" i="1" s="1"/>
  <c r="AH238" i="1"/>
  <c r="P238" i="1"/>
  <c r="A239" i="1"/>
  <c r="AQ238" i="1"/>
  <c r="Y238" i="1"/>
  <c r="AB237" i="1"/>
  <c r="U237" i="1"/>
  <c r="V237" i="1" s="1"/>
  <c r="T237" i="1" s="1"/>
  <c r="W237" i="1"/>
  <c r="N237" i="1"/>
  <c r="S237" i="1"/>
  <c r="L237" i="1"/>
  <c r="M237" i="1" s="1"/>
  <c r="K237" i="1" s="1"/>
  <c r="AT237" i="1"/>
  <c r="AM237" i="1"/>
  <c r="AN237" i="1" s="1"/>
  <c r="AL237" i="1" s="1"/>
  <c r="AO237" i="1"/>
  <c r="AF237" i="1"/>
  <c r="AD237" i="1"/>
  <c r="AE237" i="1" s="1"/>
  <c r="AC237" i="1" s="1"/>
  <c r="AK237" i="1"/>
  <c r="AB238" i="1" l="1"/>
  <c r="U238" i="1"/>
  <c r="V238" i="1" s="1"/>
  <c r="T238" i="1" s="1"/>
  <c r="W238" i="1"/>
  <c r="N238" i="1"/>
  <c r="L238" i="1"/>
  <c r="M238" i="1" s="1"/>
  <c r="K238" i="1" s="1"/>
  <c r="S238" i="1"/>
  <c r="AT238" i="1"/>
  <c r="AM238" i="1"/>
  <c r="AN238" i="1" s="1"/>
  <c r="AL238" i="1" s="1"/>
  <c r="AO238" i="1"/>
  <c r="AF238" i="1"/>
  <c r="AK238" i="1"/>
  <c r="AD238" i="1"/>
  <c r="AE238" i="1" s="1"/>
  <c r="AC238" i="1" s="1"/>
  <c r="AU239" i="1"/>
  <c r="B239" i="1" s="1"/>
  <c r="AH239" i="1"/>
  <c r="P239" i="1"/>
  <c r="A240" i="1"/>
  <c r="AQ239" i="1"/>
  <c r="Y239" i="1"/>
  <c r="N239" i="1" l="1"/>
  <c r="S239" i="1"/>
  <c r="L239" i="1"/>
  <c r="M239" i="1" s="1"/>
  <c r="K239" i="1" s="1"/>
  <c r="AT239" i="1"/>
  <c r="AM239" i="1"/>
  <c r="AN239" i="1" s="1"/>
  <c r="AL239" i="1" s="1"/>
  <c r="AO239" i="1"/>
  <c r="AF239" i="1"/>
  <c r="AK239" i="1"/>
  <c r="AD239" i="1"/>
  <c r="AE239" i="1" s="1"/>
  <c r="AC239" i="1" s="1"/>
  <c r="AB239" i="1"/>
  <c r="U239" i="1"/>
  <c r="V239" i="1" s="1"/>
  <c r="T239" i="1" s="1"/>
  <c r="W239" i="1"/>
  <c r="AU240" i="1"/>
  <c r="B240" i="1" s="1"/>
  <c r="AH240" i="1"/>
  <c r="P240" i="1"/>
  <c r="AQ240" i="1"/>
  <c r="Y240" i="1"/>
  <c r="A259" i="1"/>
  <c r="AU259" i="1" l="1"/>
  <c r="B259" i="1" s="1"/>
  <c r="AH259" i="1"/>
  <c r="P259" i="1"/>
  <c r="A260" i="1"/>
  <c r="Y259" i="1"/>
  <c r="AQ259" i="1"/>
  <c r="N240" i="1"/>
  <c r="S240" i="1"/>
  <c r="L240" i="1"/>
  <c r="M240" i="1" s="1"/>
  <c r="K240" i="1" s="1"/>
  <c r="AB240" i="1"/>
  <c r="U240" i="1"/>
  <c r="V240" i="1" s="1"/>
  <c r="T240" i="1" s="1"/>
  <c r="W240" i="1"/>
  <c r="AF240" i="1"/>
  <c r="AK240" i="1"/>
  <c r="AD240" i="1"/>
  <c r="AE240" i="1" s="1"/>
  <c r="AC240" i="1" s="1"/>
  <c r="AT240" i="1"/>
  <c r="AM240" i="1"/>
  <c r="AN240" i="1" s="1"/>
  <c r="AL240" i="1" s="1"/>
  <c r="AO240" i="1"/>
  <c r="AO259" i="1" l="1"/>
  <c r="AT259" i="1"/>
  <c r="AM259" i="1"/>
  <c r="AN259" i="1" s="1"/>
  <c r="AL259" i="1" s="1"/>
  <c r="S259" i="1"/>
  <c r="L259" i="1"/>
  <c r="M259" i="1" s="1"/>
  <c r="K259" i="1" s="1"/>
  <c r="N259" i="1"/>
  <c r="W259" i="1"/>
  <c r="AB259" i="1"/>
  <c r="U259" i="1"/>
  <c r="V259" i="1" s="1"/>
  <c r="T259" i="1" s="1"/>
  <c r="AK259" i="1"/>
  <c r="AD259" i="1"/>
  <c r="AE259" i="1" s="1"/>
  <c r="AC259" i="1" s="1"/>
  <c r="AF259" i="1"/>
  <c r="BE268" i="1"/>
  <c r="BE271" i="1"/>
  <c r="BE267" i="1"/>
  <c r="BE266" i="1"/>
  <c r="BE265" i="1"/>
  <c r="BE264" i="1"/>
  <c r="BE263" i="1"/>
  <c r="BE262" i="1"/>
  <c r="BE261" i="1"/>
  <c r="BE260" i="1"/>
  <c r="BE269" i="1"/>
  <c r="BE259" i="1"/>
  <c r="BE258" i="1"/>
  <c r="BE253" i="1"/>
  <c r="BE246" i="1"/>
  <c r="BE270" i="1"/>
  <c r="BE257" i="1"/>
  <c r="BE252" i="1"/>
  <c r="BE250" i="1"/>
  <c r="BE247" i="1"/>
  <c r="BE256" i="1"/>
  <c r="BE254" i="1"/>
  <c r="BE249" i="1"/>
  <c r="BE245" i="1"/>
  <c r="BE251" i="1"/>
  <c r="BE248" i="1"/>
  <c r="BE255" i="1"/>
  <c r="A261" i="1"/>
  <c r="AQ260" i="1"/>
  <c r="Y260" i="1"/>
  <c r="P260" i="1"/>
  <c r="AH260" i="1"/>
  <c r="AU260" i="1"/>
  <c r="B260" i="1" s="1"/>
  <c r="AK260" i="1" l="1"/>
  <c r="AD260" i="1"/>
  <c r="AE260" i="1" s="1"/>
  <c r="AC260" i="1" s="1"/>
  <c r="AF260" i="1"/>
  <c r="AO260" i="1"/>
  <c r="AT260" i="1"/>
  <c r="AM260" i="1"/>
  <c r="AN260" i="1" s="1"/>
  <c r="AL260" i="1" s="1"/>
  <c r="A262" i="1"/>
  <c r="AQ261" i="1"/>
  <c r="Y261" i="1"/>
  <c r="AU261" i="1"/>
  <c r="B261" i="1" s="1"/>
  <c r="P261" i="1"/>
  <c r="AH261" i="1"/>
  <c r="S260" i="1"/>
  <c r="L260" i="1"/>
  <c r="M260" i="1" s="1"/>
  <c r="K260" i="1" s="1"/>
  <c r="N260" i="1"/>
  <c r="W260" i="1"/>
  <c r="AB260" i="1"/>
  <c r="U260" i="1"/>
  <c r="V260" i="1" s="1"/>
  <c r="T260" i="1" s="1"/>
  <c r="AO261" i="1" l="1"/>
  <c r="AM261" i="1"/>
  <c r="AN261" i="1" s="1"/>
  <c r="AL261" i="1" s="1"/>
  <c r="AT261" i="1"/>
  <c r="A263" i="1"/>
  <c r="AQ262" i="1"/>
  <c r="Y262" i="1"/>
  <c r="AU262" i="1"/>
  <c r="B262" i="1" s="1"/>
  <c r="P262" i="1"/>
  <c r="AH262" i="1"/>
  <c r="S261" i="1"/>
  <c r="L261" i="1"/>
  <c r="M261" i="1" s="1"/>
  <c r="K261" i="1" s="1"/>
  <c r="N261" i="1"/>
  <c r="AK261" i="1"/>
  <c r="AD261" i="1"/>
  <c r="AE261" i="1" s="1"/>
  <c r="AC261" i="1" s="1"/>
  <c r="AF261" i="1"/>
  <c r="W261" i="1"/>
  <c r="AB261" i="1"/>
  <c r="U261" i="1"/>
  <c r="V261" i="1" s="1"/>
  <c r="T261" i="1" s="1"/>
  <c r="A264" i="1" l="1"/>
  <c r="AQ263" i="1"/>
  <c r="Y263" i="1"/>
  <c r="AH263" i="1"/>
  <c r="AU263" i="1"/>
  <c r="B263" i="1" s="1"/>
  <c r="P263" i="1"/>
  <c r="W262" i="1"/>
  <c r="U262" i="1"/>
  <c r="V262" i="1" s="1"/>
  <c r="T262" i="1" s="1"/>
  <c r="AB262" i="1"/>
  <c r="AK262" i="1"/>
  <c r="AD262" i="1"/>
  <c r="AE262" i="1" s="1"/>
  <c r="AC262" i="1" s="1"/>
  <c r="AF262" i="1"/>
  <c r="S262" i="1"/>
  <c r="L262" i="1"/>
  <c r="M262" i="1" s="1"/>
  <c r="K262" i="1" s="1"/>
  <c r="N262" i="1"/>
  <c r="AO262" i="1"/>
  <c r="AT262" i="1"/>
  <c r="AM262" i="1"/>
  <c r="AN262" i="1" s="1"/>
  <c r="AL262" i="1" s="1"/>
  <c r="S263" i="1" l="1"/>
  <c r="L263" i="1"/>
  <c r="M263" i="1" s="1"/>
  <c r="K263" i="1" s="1"/>
  <c r="N263" i="1"/>
  <c r="W263" i="1"/>
  <c r="AB263" i="1"/>
  <c r="U263" i="1"/>
  <c r="V263" i="1" s="1"/>
  <c r="T263" i="1" s="1"/>
  <c r="AO263" i="1"/>
  <c r="AM263" i="1"/>
  <c r="AN263" i="1" s="1"/>
  <c r="AL263" i="1" s="1"/>
  <c r="AT263" i="1"/>
  <c r="AK263" i="1"/>
  <c r="AD263" i="1"/>
  <c r="AE263" i="1" s="1"/>
  <c r="AC263" i="1" s="1"/>
  <c r="AF263" i="1"/>
  <c r="A265" i="1"/>
  <c r="AQ264" i="1"/>
  <c r="Y264" i="1"/>
  <c r="P264" i="1"/>
  <c r="AH264" i="1"/>
  <c r="AU264" i="1"/>
  <c r="B264" i="1" s="1"/>
  <c r="W264" i="1" l="1"/>
  <c r="U264" i="1"/>
  <c r="V264" i="1" s="1"/>
  <c r="T264" i="1" s="1"/>
  <c r="AB264" i="1"/>
  <c r="AK264" i="1"/>
  <c r="AD264" i="1"/>
  <c r="AE264" i="1" s="1"/>
  <c r="AC264" i="1" s="1"/>
  <c r="AF264" i="1"/>
  <c r="AO264" i="1"/>
  <c r="AT264" i="1"/>
  <c r="AM264" i="1"/>
  <c r="AN264" i="1" s="1"/>
  <c r="AL264" i="1" s="1"/>
  <c r="S264" i="1"/>
  <c r="L264" i="1"/>
  <c r="M264" i="1" s="1"/>
  <c r="K264" i="1" s="1"/>
  <c r="N264" i="1"/>
  <c r="A266" i="1"/>
  <c r="AQ265" i="1"/>
  <c r="Y265" i="1"/>
  <c r="AU265" i="1"/>
  <c r="B265" i="1" s="1"/>
  <c r="P265" i="1"/>
  <c r="AH265" i="1"/>
  <c r="AK265" i="1" l="1"/>
  <c r="AD265" i="1"/>
  <c r="AE265" i="1" s="1"/>
  <c r="AC265" i="1" s="1"/>
  <c r="AF265" i="1"/>
  <c r="W265" i="1"/>
  <c r="AB265" i="1"/>
  <c r="U265" i="1"/>
  <c r="V265" i="1" s="1"/>
  <c r="T265" i="1" s="1"/>
  <c r="S265" i="1"/>
  <c r="L265" i="1"/>
  <c r="M265" i="1" s="1"/>
  <c r="K265" i="1" s="1"/>
  <c r="N265" i="1"/>
  <c r="AO265" i="1"/>
  <c r="AM265" i="1"/>
  <c r="AN265" i="1" s="1"/>
  <c r="AL265" i="1" s="1"/>
  <c r="AT265" i="1"/>
  <c r="A267" i="1"/>
  <c r="AQ266" i="1"/>
  <c r="Y266" i="1"/>
  <c r="AU266" i="1"/>
  <c r="B266" i="1" s="1"/>
  <c r="P266" i="1"/>
  <c r="AH266" i="1"/>
  <c r="AK266" i="1" l="1"/>
  <c r="AD266" i="1"/>
  <c r="AE266" i="1" s="1"/>
  <c r="AC266" i="1" s="1"/>
  <c r="AF266" i="1"/>
  <c r="W266" i="1"/>
  <c r="U266" i="1"/>
  <c r="V266" i="1" s="1"/>
  <c r="T266" i="1" s="1"/>
  <c r="AB266" i="1"/>
  <c r="S266" i="1"/>
  <c r="L266" i="1"/>
  <c r="M266" i="1" s="1"/>
  <c r="K266" i="1" s="1"/>
  <c r="N266" i="1"/>
  <c r="AO266" i="1"/>
  <c r="AT266" i="1"/>
  <c r="AM266" i="1"/>
  <c r="AN266" i="1" s="1"/>
  <c r="AL266" i="1" s="1"/>
  <c r="AQ267" i="1"/>
  <c r="Y267" i="1"/>
  <c r="A286" i="1"/>
  <c r="AH267" i="1"/>
  <c r="AU267" i="1"/>
  <c r="B267" i="1" s="1"/>
  <c r="P267" i="1"/>
  <c r="S267" i="1" l="1"/>
  <c r="L267" i="1"/>
  <c r="M267" i="1" s="1"/>
  <c r="K267" i="1" s="1"/>
  <c r="N267" i="1"/>
  <c r="A287" i="1"/>
  <c r="AQ286" i="1"/>
  <c r="Y286" i="1"/>
  <c r="P286" i="1"/>
  <c r="AU286" i="1"/>
  <c r="B286" i="1" s="1"/>
  <c r="AH286" i="1"/>
  <c r="W267" i="1"/>
  <c r="AB267" i="1"/>
  <c r="U267" i="1"/>
  <c r="V267" i="1" s="1"/>
  <c r="T267" i="1" s="1"/>
  <c r="AK267" i="1"/>
  <c r="AD267" i="1"/>
  <c r="AE267" i="1" s="1"/>
  <c r="AC267" i="1" s="1"/>
  <c r="AF267" i="1"/>
  <c r="AO267" i="1"/>
  <c r="AM267" i="1"/>
  <c r="AN267" i="1" s="1"/>
  <c r="AL267" i="1" s="1"/>
  <c r="AT267" i="1"/>
  <c r="BE296" i="1" l="1"/>
  <c r="BE283" i="1"/>
  <c r="BE281" i="1"/>
  <c r="BE276" i="1"/>
  <c r="BE272" i="1"/>
  <c r="BE295" i="1"/>
  <c r="BE282" i="1"/>
  <c r="BE278" i="1"/>
  <c r="BE275" i="1"/>
  <c r="BE297" i="1"/>
  <c r="BE284" i="1"/>
  <c r="BE279" i="1"/>
  <c r="BE274" i="1"/>
  <c r="BE294" i="1"/>
  <c r="BE277" i="1"/>
  <c r="BE290" i="1"/>
  <c r="BE286" i="1"/>
  <c r="BE273" i="1"/>
  <c r="BE298" i="1"/>
  <c r="BE291" i="1"/>
  <c r="BE287" i="1"/>
  <c r="BE280" i="1"/>
  <c r="BE292" i="1"/>
  <c r="BE288" i="1"/>
  <c r="BE285" i="1"/>
  <c r="BE289" i="1"/>
  <c r="BE293" i="1"/>
  <c r="AB286" i="1"/>
  <c r="U286" i="1"/>
  <c r="V286" i="1" s="1"/>
  <c r="T286" i="1" s="1"/>
  <c r="W286" i="1"/>
  <c r="N286" i="1"/>
  <c r="S286" i="1"/>
  <c r="L286" i="1"/>
  <c r="M286" i="1" s="1"/>
  <c r="K286" i="1" s="1"/>
  <c r="AF286" i="1"/>
  <c r="AK286" i="1"/>
  <c r="AD286" i="1"/>
  <c r="AE286" i="1" s="1"/>
  <c r="AC286" i="1" s="1"/>
  <c r="AT286" i="1"/>
  <c r="AM286" i="1"/>
  <c r="AN286" i="1" s="1"/>
  <c r="AL286" i="1" s="1"/>
  <c r="AO286" i="1"/>
  <c r="A288" i="1"/>
  <c r="AQ287" i="1"/>
  <c r="Y287" i="1"/>
  <c r="AU287" i="1"/>
  <c r="B287" i="1" s="1"/>
  <c r="AH287" i="1"/>
  <c r="P287" i="1"/>
  <c r="AB287" i="1" l="1"/>
  <c r="U287" i="1"/>
  <c r="V287" i="1" s="1"/>
  <c r="T287" i="1" s="1"/>
  <c r="W287" i="1"/>
  <c r="N287" i="1"/>
  <c r="S287" i="1"/>
  <c r="L287" i="1"/>
  <c r="M287" i="1" s="1"/>
  <c r="K287" i="1" s="1"/>
  <c r="AT287" i="1"/>
  <c r="AM287" i="1"/>
  <c r="AN287" i="1" s="1"/>
  <c r="AL287" i="1" s="1"/>
  <c r="AO287" i="1"/>
  <c r="AF287" i="1"/>
  <c r="AD287" i="1"/>
  <c r="AE287" i="1" s="1"/>
  <c r="AC287" i="1" s="1"/>
  <c r="AK287" i="1"/>
  <c r="A289" i="1"/>
  <c r="AQ288" i="1"/>
  <c r="Y288" i="1"/>
  <c r="P288" i="1"/>
  <c r="AU288" i="1"/>
  <c r="B288" i="1" s="1"/>
  <c r="AH288" i="1"/>
  <c r="AF288" i="1" l="1"/>
  <c r="AK288" i="1"/>
  <c r="AD288" i="1"/>
  <c r="AE288" i="1" s="1"/>
  <c r="AC288" i="1" s="1"/>
  <c r="AB288" i="1"/>
  <c r="U288" i="1"/>
  <c r="V288" i="1" s="1"/>
  <c r="T288" i="1" s="1"/>
  <c r="W288" i="1"/>
  <c r="AT288" i="1"/>
  <c r="AM288" i="1"/>
  <c r="AN288" i="1" s="1"/>
  <c r="AL288" i="1" s="1"/>
  <c r="AO288" i="1"/>
  <c r="A290" i="1"/>
  <c r="AQ289" i="1"/>
  <c r="Y289" i="1"/>
  <c r="AU289" i="1"/>
  <c r="B289" i="1" s="1"/>
  <c r="AH289" i="1"/>
  <c r="P289" i="1"/>
  <c r="N288" i="1"/>
  <c r="L288" i="1"/>
  <c r="M288" i="1" s="1"/>
  <c r="K288" i="1" s="1"/>
  <c r="S288" i="1"/>
  <c r="N289" i="1" l="1"/>
  <c r="S289" i="1"/>
  <c r="L289" i="1"/>
  <c r="M289" i="1" s="1"/>
  <c r="K289" i="1" s="1"/>
  <c r="AF289" i="1"/>
  <c r="AK289" i="1"/>
  <c r="AD289" i="1"/>
  <c r="AE289" i="1" s="1"/>
  <c r="AC289" i="1" s="1"/>
  <c r="A291" i="1"/>
  <c r="AQ290" i="1"/>
  <c r="Y290" i="1"/>
  <c r="P290" i="1"/>
  <c r="AU290" i="1"/>
  <c r="B290" i="1" s="1"/>
  <c r="AH290" i="1"/>
  <c r="AT289" i="1"/>
  <c r="AM289" i="1"/>
  <c r="AN289" i="1" s="1"/>
  <c r="AL289" i="1" s="1"/>
  <c r="AO289" i="1"/>
  <c r="AB289" i="1"/>
  <c r="U289" i="1"/>
  <c r="V289" i="1" s="1"/>
  <c r="T289" i="1" s="1"/>
  <c r="W289" i="1"/>
  <c r="A292" i="1" l="1"/>
  <c r="AQ291" i="1"/>
  <c r="Y291" i="1"/>
  <c r="AU291" i="1"/>
  <c r="B291" i="1" s="1"/>
  <c r="AH291" i="1"/>
  <c r="P291" i="1"/>
  <c r="N290" i="1"/>
  <c r="S290" i="1"/>
  <c r="L290" i="1"/>
  <c r="M290" i="1" s="1"/>
  <c r="K290" i="1" s="1"/>
  <c r="AB290" i="1"/>
  <c r="U290" i="1"/>
  <c r="V290" i="1" s="1"/>
  <c r="T290" i="1" s="1"/>
  <c r="W290" i="1"/>
  <c r="AF290" i="1"/>
  <c r="AK290" i="1"/>
  <c r="AD290" i="1"/>
  <c r="AE290" i="1" s="1"/>
  <c r="AC290" i="1" s="1"/>
  <c r="AT290" i="1"/>
  <c r="AM290" i="1"/>
  <c r="AN290" i="1" s="1"/>
  <c r="AL290" i="1" s="1"/>
  <c r="AO290" i="1"/>
  <c r="AB291" i="1" l="1"/>
  <c r="U291" i="1"/>
  <c r="V291" i="1" s="1"/>
  <c r="T291" i="1" s="1"/>
  <c r="W291" i="1"/>
  <c r="N291" i="1"/>
  <c r="S291" i="1"/>
  <c r="L291" i="1"/>
  <c r="M291" i="1" s="1"/>
  <c r="K291" i="1" s="1"/>
  <c r="AT291" i="1"/>
  <c r="AM291" i="1"/>
  <c r="AN291" i="1" s="1"/>
  <c r="AL291" i="1" s="1"/>
  <c r="AO291" i="1"/>
  <c r="AF291" i="1"/>
  <c r="AD291" i="1"/>
  <c r="AE291" i="1" s="1"/>
  <c r="AC291" i="1" s="1"/>
  <c r="AK291" i="1"/>
  <c r="A293" i="1"/>
  <c r="AQ292" i="1"/>
  <c r="Y292" i="1"/>
  <c r="P292" i="1"/>
  <c r="AU292" i="1"/>
  <c r="B292" i="1" s="1"/>
  <c r="AH292" i="1"/>
  <c r="AT292" i="1" l="1"/>
  <c r="AM292" i="1"/>
  <c r="AN292" i="1" s="1"/>
  <c r="AL292" i="1" s="1"/>
  <c r="AO292" i="1"/>
  <c r="AB292" i="1"/>
  <c r="U292" i="1"/>
  <c r="V292" i="1" s="1"/>
  <c r="T292" i="1" s="1"/>
  <c r="W292" i="1"/>
  <c r="AF292" i="1"/>
  <c r="AK292" i="1"/>
  <c r="AD292" i="1"/>
  <c r="AE292" i="1" s="1"/>
  <c r="AC292" i="1" s="1"/>
  <c r="A294" i="1"/>
  <c r="AQ293" i="1"/>
  <c r="Y293" i="1"/>
  <c r="AU293" i="1"/>
  <c r="B293" i="1" s="1"/>
  <c r="AH293" i="1"/>
  <c r="P293" i="1"/>
  <c r="N292" i="1"/>
  <c r="L292" i="1"/>
  <c r="M292" i="1" s="1"/>
  <c r="K292" i="1" s="1"/>
  <c r="S292" i="1"/>
  <c r="N293" i="1" l="1"/>
  <c r="S293" i="1"/>
  <c r="L293" i="1"/>
  <c r="M293" i="1" s="1"/>
  <c r="K293" i="1" s="1"/>
  <c r="AF293" i="1"/>
  <c r="AK293" i="1"/>
  <c r="AD293" i="1"/>
  <c r="AE293" i="1" s="1"/>
  <c r="AC293" i="1" s="1"/>
  <c r="AQ294" i="1"/>
  <c r="Y294" i="1"/>
  <c r="P294" i="1"/>
  <c r="AU294" i="1"/>
  <c r="B294" i="1" s="1"/>
  <c r="AH294" i="1"/>
  <c r="A313" i="1"/>
  <c r="AT293" i="1"/>
  <c r="AM293" i="1"/>
  <c r="AN293" i="1" s="1"/>
  <c r="AL293" i="1" s="1"/>
  <c r="AO293" i="1"/>
  <c r="AB293" i="1"/>
  <c r="U293" i="1"/>
  <c r="V293" i="1" s="1"/>
  <c r="T293" i="1" s="1"/>
  <c r="W293" i="1"/>
  <c r="AF294" i="1" l="1"/>
  <c r="AK294" i="1"/>
  <c r="AD294" i="1"/>
  <c r="AE294" i="1" s="1"/>
  <c r="AC294" i="1" s="1"/>
  <c r="AT294" i="1"/>
  <c r="AM294" i="1"/>
  <c r="AN294" i="1" s="1"/>
  <c r="AL294" i="1" s="1"/>
  <c r="AO294" i="1"/>
  <c r="N294" i="1"/>
  <c r="S294" i="1"/>
  <c r="L294" i="1"/>
  <c r="M294" i="1" s="1"/>
  <c r="K294" i="1" s="1"/>
  <c r="AU313" i="1"/>
  <c r="B313" i="1" s="1"/>
  <c r="AH313" i="1"/>
  <c r="P313" i="1"/>
  <c r="A314" i="1"/>
  <c r="Y313" i="1"/>
  <c r="AQ313" i="1"/>
  <c r="AB294" i="1"/>
  <c r="U294" i="1"/>
  <c r="V294" i="1" s="1"/>
  <c r="T294" i="1" s="1"/>
  <c r="W294" i="1"/>
  <c r="N313" i="1" l="1"/>
  <c r="S313" i="1"/>
  <c r="L313" i="1"/>
  <c r="M313" i="1" s="1"/>
  <c r="K313" i="1" s="1"/>
  <c r="AF313" i="1"/>
  <c r="AD313" i="1"/>
  <c r="AE313" i="1" s="1"/>
  <c r="AC313" i="1" s="1"/>
  <c r="AK313" i="1"/>
  <c r="AT313" i="1"/>
  <c r="AM313" i="1"/>
  <c r="AN313" i="1" s="1"/>
  <c r="AL313" i="1" s="1"/>
  <c r="AO313" i="1"/>
  <c r="AB313" i="1"/>
  <c r="U313" i="1"/>
  <c r="V313" i="1" s="1"/>
  <c r="T313" i="1" s="1"/>
  <c r="W313" i="1"/>
  <c r="AU314" i="1"/>
  <c r="B314" i="1" s="1"/>
  <c r="AH314" i="1"/>
  <c r="P314" i="1"/>
  <c r="AQ314" i="1"/>
  <c r="Y314" i="1"/>
  <c r="A315" i="1"/>
  <c r="BE324" i="1"/>
  <c r="BE311" i="1"/>
  <c r="BE306" i="1"/>
  <c r="BE304" i="1"/>
  <c r="BE301" i="1"/>
  <c r="BE323" i="1"/>
  <c r="BE310" i="1"/>
  <c r="BE308" i="1"/>
  <c r="BE303" i="1"/>
  <c r="BE299" i="1"/>
  <c r="BE325" i="1"/>
  <c r="BE320" i="1"/>
  <c r="BE318" i="1"/>
  <c r="BE316" i="1"/>
  <c r="BE314" i="1"/>
  <c r="BE312" i="1"/>
  <c r="BE307" i="1"/>
  <c r="BE322" i="1"/>
  <c r="BE309" i="1"/>
  <c r="BE305" i="1"/>
  <c r="BE321" i="1"/>
  <c r="BE319" i="1"/>
  <c r="BE317" i="1"/>
  <c r="BE315" i="1"/>
  <c r="BE313" i="1"/>
  <c r="BE300" i="1"/>
  <c r="BE302" i="1"/>
  <c r="AU315" i="1" l="1"/>
  <c r="B315" i="1" s="1"/>
  <c r="AH315" i="1"/>
  <c r="P315" i="1"/>
  <c r="A316" i="1"/>
  <c r="Y315" i="1"/>
  <c r="AQ315" i="1"/>
  <c r="N314" i="1"/>
  <c r="L314" i="1"/>
  <c r="M314" i="1" s="1"/>
  <c r="K314" i="1" s="1"/>
  <c r="S314" i="1"/>
  <c r="AB314" i="1"/>
  <c r="U314" i="1"/>
  <c r="V314" i="1" s="1"/>
  <c r="T314" i="1" s="1"/>
  <c r="W314" i="1"/>
  <c r="AF314" i="1"/>
  <c r="AK314" i="1"/>
  <c r="AD314" i="1"/>
  <c r="AE314" i="1" s="1"/>
  <c r="AC314" i="1" s="1"/>
  <c r="AT314" i="1"/>
  <c r="AM314" i="1"/>
  <c r="AN314" i="1" s="1"/>
  <c r="AL314" i="1" s="1"/>
  <c r="AO314" i="1"/>
  <c r="AT315" i="1" l="1"/>
  <c r="AM315" i="1"/>
  <c r="AN315" i="1" s="1"/>
  <c r="AL315" i="1" s="1"/>
  <c r="AO315" i="1"/>
  <c r="N315" i="1"/>
  <c r="S315" i="1"/>
  <c r="L315" i="1"/>
  <c r="M315" i="1" s="1"/>
  <c r="K315" i="1" s="1"/>
  <c r="AB315" i="1"/>
  <c r="U315" i="1"/>
  <c r="V315" i="1" s="1"/>
  <c r="T315" i="1" s="1"/>
  <c r="W315" i="1"/>
  <c r="AF315" i="1"/>
  <c r="AD315" i="1"/>
  <c r="AE315" i="1" s="1"/>
  <c r="AC315" i="1" s="1"/>
  <c r="AK315" i="1"/>
  <c r="AU316" i="1"/>
  <c r="B316" i="1" s="1"/>
  <c r="AH316" i="1"/>
  <c r="P316" i="1"/>
  <c r="AQ316" i="1"/>
  <c r="A317" i="1"/>
  <c r="Y316" i="1"/>
  <c r="AB316" i="1" l="1"/>
  <c r="U316" i="1"/>
  <c r="V316" i="1" s="1"/>
  <c r="T316" i="1" s="1"/>
  <c r="W316" i="1"/>
  <c r="N316" i="1"/>
  <c r="L316" i="1"/>
  <c r="M316" i="1" s="1"/>
  <c r="K316" i="1" s="1"/>
  <c r="S316" i="1"/>
  <c r="AU317" i="1"/>
  <c r="B317" i="1" s="1"/>
  <c r="AH317" i="1"/>
  <c r="P317" i="1"/>
  <c r="A318" i="1"/>
  <c r="Y317" i="1"/>
  <c r="AQ317" i="1"/>
  <c r="AF316" i="1"/>
  <c r="AK316" i="1"/>
  <c r="AD316" i="1"/>
  <c r="AE316" i="1" s="1"/>
  <c r="AC316" i="1" s="1"/>
  <c r="AT316" i="1"/>
  <c r="AM316" i="1"/>
  <c r="AN316" i="1" s="1"/>
  <c r="AL316" i="1" s="1"/>
  <c r="AO316" i="1"/>
  <c r="AF317" i="1" l="1"/>
  <c r="AD317" i="1"/>
  <c r="AE317" i="1" s="1"/>
  <c r="AC317" i="1" s="1"/>
  <c r="AK317" i="1"/>
  <c r="AU318" i="1"/>
  <c r="B318" i="1" s="1"/>
  <c r="AH318" i="1"/>
  <c r="P318" i="1"/>
  <c r="AQ318" i="1"/>
  <c r="A319" i="1"/>
  <c r="Y318" i="1"/>
  <c r="AB317" i="1"/>
  <c r="U317" i="1"/>
  <c r="V317" i="1" s="1"/>
  <c r="T317" i="1" s="1"/>
  <c r="W317" i="1"/>
  <c r="AT317" i="1"/>
  <c r="AM317" i="1"/>
  <c r="AN317" i="1" s="1"/>
  <c r="AL317" i="1" s="1"/>
  <c r="AO317" i="1"/>
  <c r="N317" i="1"/>
  <c r="S317" i="1"/>
  <c r="L317" i="1"/>
  <c r="M317" i="1" s="1"/>
  <c r="K317" i="1" s="1"/>
  <c r="AT318" i="1" l="1"/>
  <c r="AM318" i="1"/>
  <c r="AN318" i="1" s="1"/>
  <c r="AL318" i="1" s="1"/>
  <c r="AO318" i="1"/>
  <c r="N318" i="1"/>
  <c r="L318" i="1"/>
  <c r="M318" i="1" s="1"/>
  <c r="K318" i="1" s="1"/>
  <c r="S318" i="1"/>
  <c r="AB318" i="1"/>
  <c r="U318" i="1"/>
  <c r="V318" i="1" s="1"/>
  <c r="T318" i="1" s="1"/>
  <c r="W318" i="1"/>
  <c r="AU319" i="1"/>
  <c r="B319" i="1" s="1"/>
  <c r="AH319" i="1"/>
  <c r="P319" i="1"/>
  <c r="A320" i="1"/>
  <c r="Y319" i="1"/>
  <c r="AQ319" i="1"/>
  <c r="AF318" i="1"/>
  <c r="AK318" i="1"/>
  <c r="AD318" i="1"/>
  <c r="AE318" i="1" s="1"/>
  <c r="AC318" i="1" s="1"/>
  <c r="AB319" i="1" l="1"/>
  <c r="U319" i="1"/>
  <c r="V319" i="1" s="1"/>
  <c r="T319" i="1" s="1"/>
  <c r="W319" i="1"/>
  <c r="AF319" i="1"/>
  <c r="AD319" i="1"/>
  <c r="AE319" i="1" s="1"/>
  <c r="AC319" i="1" s="1"/>
  <c r="AK319" i="1"/>
  <c r="AT319" i="1"/>
  <c r="AM319" i="1"/>
  <c r="AN319" i="1" s="1"/>
  <c r="AL319" i="1" s="1"/>
  <c r="AO319" i="1"/>
  <c r="N319" i="1"/>
  <c r="S319" i="1"/>
  <c r="L319" i="1"/>
  <c r="M319" i="1" s="1"/>
  <c r="K319" i="1" s="1"/>
  <c r="AU320" i="1"/>
  <c r="B320" i="1" s="1"/>
  <c r="AH320" i="1"/>
  <c r="P320" i="1"/>
  <c r="AQ320" i="1"/>
  <c r="Y320" i="1"/>
  <c r="A321" i="1"/>
  <c r="AU321" i="1" l="1"/>
  <c r="B321" i="1" s="1"/>
  <c r="AH321" i="1"/>
  <c r="P321" i="1"/>
  <c r="A340" i="1"/>
  <c r="Y321" i="1"/>
  <c r="AQ321" i="1"/>
  <c r="N320" i="1"/>
  <c r="L320" i="1"/>
  <c r="M320" i="1" s="1"/>
  <c r="K320" i="1" s="1"/>
  <c r="S320" i="1"/>
  <c r="AB320" i="1"/>
  <c r="U320" i="1"/>
  <c r="V320" i="1" s="1"/>
  <c r="T320" i="1" s="1"/>
  <c r="W320" i="1"/>
  <c r="AF320" i="1"/>
  <c r="AK320" i="1"/>
  <c r="AD320" i="1"/>
  <c r="AE320" i="1" s="1"/>
  <c r="AC320" i="1" s="1"/>
  <c r="AT320" i="1"/>
  <c r="AM320" i="1"/>
  <c r="AN320" i="1" s="1"/>
  <c r="AL320" i="1" s="1"/>
  <c r="AO320" i="1"/>
  <c r="AT321" i="1" l="1"/>
  <c r="AM321" i="1"/>
  <c r="AN321" i="1" s="1"/>
  <c r="AL321" i="1" s="1"/>
  <c r="AO321" i="1"/>
  <c r="N321" i="1"/>
  <c r="S321" i="1"/>
  <c r="L321" i="1"/>
  <c r="M321" i="1" s="1"/>
  <c r="K321" i="1" s="1"/>
  <c r="AB321" i="1"/>
  <c r="U321" i="1"/>
  <c r="V321" i="1" s="1"/>
  <c r="T321" i="1" s="1"/>
  <c r="W321" i="1"/>
  <c r="AF321" i="1"/>
  <c r="AD321" i="1"/>
  <c r="AE321" i="1" s="1"/>
  <c r="AC321" i="1" s="1"/>
  <c r="AK321" i="1"/>
  <c r="AU340" i="1"/>
  <c r="B340" i="1" s="1"/>
  <c r="AH340" i="1"/>
  <c r="P340" i="1"/>
  <c r="AQ340" i="1"/>
  <c r="A341" i="1"/>
  <c r="Y340" i="1"/>
  <c r="AO340" i="1" l="1"/>
  <c r="AM340" i="1"/>
  <c r="AN340" i="1" s="1"/>
  <c r="AL340" i="1" s="1"/>
  <c r="AT340" i="1"/>
  <c r="BE350" i="1"/>
  <c r="BE349" i="1"/>
  <c r="BE346" i="1"/>
  <c r="BE345" i="1"/>
  <c r="BE344" i="1"/>
  <c r="BE343" i="1"/>
  <c r="BE342" i="1"/>
  <c r="BE341" i="1"/>
  <c r="BE340" i="1"/>
  <c r="BE339" i="1"/>
  <c r="BE334" i="1"/>
  <c r="BE327" i="1"/>
  <c r="BE352" i="1"/>
  <c r="BE347" i="1"/>
  <c r="BE338" i="1"/>
  <c r="BE333" i="1"/>
  <c r="BE331" i="1"/>
  <c r="BE328" i="1"/>
  <c r="BE329" i="1"/>
  <c r="BE351" i="1"/>
  <c r="BE337" i="1"/>
  <c r="BE348" i="1"/>
  <c r="BE336" i="1"/>
  <c r="BE332" i="1"/>
  <c r="BE335" i="1"/>
  <c r="BE330" i="1"/>
  <c r="BE326" i="1"/>
  <c r="S340" i="1"/>
  <c r="L340" i="1"/>
  <c r="M340" i="1" s="1"/>
  <c r="K340" i="1" s="1"/>
  <c r="N340" i="1"/>
  <c r="AK340" i="1"/>
  <c r="AD340" i="1"/>
  <c r="AE340" i="1" s="1"/>
  <c r="AC340" i="1" s="1"/>
  <c r="AF340" i="1"/>
  <c r="W340" i="1"/>
  <c r="AB340" i="1"/>
  <c r="U340" i="1"/>
  <c r="V340" i="1" s="1"/>
  <c r="T340" i="1" s="1"/>
  <c r="AU341" i="1"/>
  <c r="B341" i="1" s="1"/>
  <c r="AH341" i="1"/>
  <c r="P341" i="1"/>
  <c r="A342" i="1"/>
  <c r="Y341" i="1"/>
  <c r="AQ341" i="1"/>
  <c r="AU342" i="1" l="1"/>
  <c r="B342" i="1" s="1"/>
  <c r="AH342" i="1"/>
  <c r="P342" i="1"/>
  <c r="AQ342" i="1"/>
  <c r="A343" i="1"/>
  <c r="Y342" i="1"/>
  <c r="W341" i="1"/>
  <c r="U341" i="1"/>
  <c r="V341" i="1" s="1"/>
  <c r="T341" i="1" s="1"/>
  <c r="AB341" i="1"/>
  <c r="AO341" i="1"/>
  <c r="AT341" i="1"/>
  <c r="AM341" i="1"/>
  <c r="AN341" i="1" s="1"/>
  <c r="AL341" i="1" s="1"/>
  <c r="S341" i="1"/>
  <c r="L341" i="1"/>
  <c r="M341" i="1" s="1"/>
  <c r="K341" i="1" s="1"/>
  <c r="N341" i="1"/>
  <c r="AK341" i="1"/>
  <c r="AD341" i="1"/>
  <c r="AE341" i="1" s="1"/>
  <c r="AC341" i="1" s="1"/>
  <c r="AF341" i="1"/>
  <c r="S342" i="1" l="1"/>
  <c r="L342" i="1"/>
  <c r="M342" i="1" s="1"/>
  <c r="K342" i="1" s="1"/>
  <c r="N342" i="1"/>
  <c r="AO342" i="1"/>
  <c r="AM342" i="1"/>
  <c r="AN342" i="1" s="1"/>
  <c r="AL342" i="1" s="1"/>
  <c r="AT342" i="1"/>
  <c r="W342" i="1"/>
  <c r="AB342" i="1"/>
  <c r="U342" i="1"/>
  <c r="V342" i="1" s="1"/>
  <c r="T342" i="1" s="1"/>
  <c r="AK342" i="1"/>
  <c r="AD342" i="1"/>
  <c r="AE342" i="1" s="1"/>
  <c r="AC342" i="1" s="1"/>
  <c r="AF342" i="1"/>
  <c r="AU343" i="1"/>
  <c r="B343" i="1" s="1"/>
  <c r="AH343" i="1"/>
  <c r="P343" i="1"/>
  <c r="A344" i="1"/>
  <c r="Y343" i="1"/>
  <c r="AQ343" i="1"/>
  <c r="AO343" i="1" l="1"/>
  <c r="AT343" i="1"/>
  <c r="AM343" i="1"/>
  <c r="AN343" i="1" s="1"/>
  <c r="AL343" i="1" s="1"/>
  <c r="S343" i="1"/>
  <c r="L343" i="1"/>
  <c r="M343" i="1" s="1"/>
  <c r="K343" i="1" s="1"/>
  <c r="N343" i="1"/>
  <c r="AK343" i="1"/>
  <c r="AD343" i="1"/>
  <c r="AE343" i="1" s="1"/>
  <c r="AC343" i="1" s="1"/>
  <c r="AF343" i="1"/>
  <c r="AU344" i="1"/>
  <c r="B344" i="1" s="1"/>
  <c r="AH344" i="1"/>
  <c r="P344" i="1"/>
  <c r="AQ344" i="1"/>
  <c r="A345" i="1"/>
  <c r="Y344" i="1"/>
  <c r="W343" i="1"/>
  <c r="U343" i="1"/>
  <c r="V343" i="1" s="1"/>
  <c r="T343" i="1" s="1"/>
  <c r="AB343" i="1"/>
  <c r="AK344" i="1" l="1"/>
  <c r="AD344" i="1"/>
  <c r="AE344" i="1" s="1"/>
  <c r="AC344" i="1" s="1"/>
  <c r="AF344" i="1"/>
  <c r="W344" i="1"/>
  <c r="AB344" i="1"/>
  <c r="U344" i="1"/>
  <c r="V344" i="1" s="1"/>
  <c r="T344" i="1" s="1"/>
  <c r="AU345" i="1"/>
  <c r="B345" i="1" s="1"/>
  <c r="AH345" i="1"/>
  <c r="P345" i="1"/>
  <c r="A346" i="1"/>
  <c r="Y345" i="1"/>
  <c r="AQ345" i="1"/>
  <c r="S344" i="1"/>
  <c r="L344" i="1"/>
  <c r="M344" i="1" s="1"/>
  <c r="K344" i="1" s="1"/>
  <c r="N344" i="1"/>
  <c r="AO344" i="1"/>
  <c r="AM344" i="1"/>
  <c r="AN344" i="1" s="1"/>
  <c r="AL344" i="1" s="1"/>
  <c r="AT344" i="1"/>
  <c r="AK345" i="1" l="1"/>
  <c r="AD345" i="1"/>
  <c r="AE345" i="1" s="1"/>
  <c r="AC345" i="1" s="1"/>
  <c r="AF345" i="1"/>
  <c r="W345" i="1"/>
  <c r="U345" i="1"/>
  <c r="V345" i="1" s="1"/>
  <c r="T345" i="1" s="1"/>
  <c r="AB345" i="1"/>
  <c r="AU346" i="1"/>
  <c r="B346" i="1" s="1"/>
  <c r="AH346" i="1"/>
  <c r="P346" i="1"/>
  <c r="AQ346" i="1"/>
  <c r="A347" i="1"/>
  <c r="Y346" i="1"/>
  <c r="AO345" i="1"/>
  <c r="AT345" i="1"/>
  <c r="AM345" i="1"/>
  <c r="AN345" i="1" s="1"/>
  <c r="AL345" i="1" s="1"/>
  <c r="S345" i="1"/>
  <c r="L345" i="1"/>
  <c r="M345" i="1" s="1"/>
  <c r="K345" i="1" s="1"/>
  <c r="N345" i="1"/>
  <c r="W346" i="1" l="1"/>
  <c r="AB346" i="1"/>
  <c r="U346" i="1"/>
  <c r="V346" i="1" s="1"/>
  <c r="T346" i="1" s="1"/>
  <c r="AK346" i="1"/>
  <c r="AD346" i="1"/>
  <c r="AE346" i="1" s="1"/>
  <c r="AC346" i="1" s="1"/>
  <c r="AF346" i="1"/>
  <c r="A348" i="1"/>
  <c r="AH347" i="1"/>
  <c r="P347" i="1"/>
  <c r="Y347" i="1"/>
  <c r="AU347" i="1"/>
  <c r="B347" i="1" s="1"/>
  <c r="AQ347" i="1"/>
  <c r="AO346" i="1"/>
  <c r="AM346" i="1"/>
  <c r="AN346" i="1" s="1"/>
  <c r="AL346" i="1" s="1"/>
  <c r="AT346" i="1"/>
  <c r="S346" i="1"/>
  <c r="L346" i="1"/>
  <c r="M346" i="1" s="1"/>
  <c r="K346" i="1" s="1"/>
  <c r="N346" i="1"/>
  <c r="AQ348" i="1" l="1"/>
  <c r="Y348" i="1"/>
  <c r="AU348" i="1"/>
  <c r="B348" i="1" s="1"/>
  <c r="AH348" i="1"/>
  <c r="A367" i="1"/>
  <c r="P348" i="1"/>
  <c r="AK347" i="1"/>
  <c r="AD347" i="1"/>
  <c r="AE347" i="1" s="1"/>
  <c r="AC347" i="1" s="1"/>
  <c r="AF347" i="1"/>
  <c r="W347" i="1"/>
  <c r="U347" i="1"/>
  <c r="V347" i="1" s="1"/>
  <c r="T347" i="1" s="1"/>
  <c r="AB347" i="1"/>
  <c r="AT347" i="1"/>
  <c r="AO347" i="1"/>
  <c r="AM347" i="1"/>
  <c r="AN347" i="1" s="1"/>
  <c r="AL347" i="1" s="1"/>
  <c r="S347" i="1"/>
  <c r="L347" i="1"/>
  <c r="M347" i="1" s="1"/>
  <c r="K347" i="1" s="1"/>
  <c r="N347" i="1"/>
  <c r="N348" i="1" l="1"/>
  <c r="S348" i="1"/>
  <c r="L348" i="1"/>
  <c r="M348" i="1" s="1"/>
  <c r="K348" i="1" s="1"/>
  <c r="AB348" i="1"/>
  <c r="U348" i="1"/>
  <c r="V348" i="1" s="1"/>
  <c r="T348" i="1" s="1"/>
  <c r="W348" i="1"/>
  <c r="AT348" i="1"/>
  <c r="AM348" i="1"/>
  <c r="AN348" i="1" s="1"/>
  <c r="AL348" i="1" s="1"/>
  <c r="AO348" i="1"/>
  <c r="AU367" i="1"/>
  <c r="B367" i="1" s="1"/>
  <c r="AH367" i="1"/>
  <c r="P367" i="1"/>
  <c r="AQ367" i="1"/>
  <c r="A368" i="1"/>
  <c r="Y367" i="1"/>
  <c r="AF348" i="1"/>
  <c r="AD348" i="1"/>
  <c r="AE348" i="1" s="1"/>
  <c r="AC348" i="1" s="1"/>
  <c r="AK348" i="1"/>
  <c r="AF367" i="1" l="1"/>
  <c r="AK367" i="1"/>
  <c r="AD367" i="1"/>
  <c r="AE367" i="1" s="1"/>
  <c r="AC367" i="1" s="1"/>
  <c r="N367" i="1"/>
  <c r="L367" i="1"/>
  <c r="M367" i="1" s="1"/>
  <c r="K367" i="1" s="1"/>
  <c r="S367" i="1"/>
  <c r="AU368" i="1"/>
  <c r="B368" i="1" s="1"/>
  <c r="AH368" i="1"/>
  <c r="P368" i="1"/>
  <c r="A369" i="1"/>
  <c r="Y368" i="1"/>
  <c r="AQ368" i="1"/>
  <c r="AT367" i="1"/>
  <c r="AM367" i="1"/>
  <c r="AN367" i="1" s="1"/>
  <c r="AL367" i="1" s="1"/>
  <c r="AO367" i="1"/>
  <c r="AB367" i="1"/>
  <c r="U367" i="1"/>
  <c r="V367" i="1" s="1"/>
  <c r="T367" i="1" s="1"/>
  <c r="W367" i="1"/>
  <c r="BE378" i="1"/>
  <c r="BE365" i="1"/>
  <c r="BE360" i="1"/>
  <c r="BE358" i="1"/>
  <c r="BE355" i="1"/>
  <c r="BE377" i="1"/>
  <c r="BE364" i="1"/>
  <c r="BE362" i="1"/>
  <c r="BE357" i="1"/>
  <c r="BE353" i="1"/>
  <c r="BE375" i="1"/>
  <c r="BE373" i="1"/>
  <c r="BE371" i="1"/>
  <c r="BE369" i="1"/>
  <c r="BE367" i="1"/>
  <c r="BE354" i="1"/>
  <c r="BE356" i="1"/>
  <c r="BE376" i="1"/>
  <c r="BE363" i="1"/>
  <c r="BE372" i="1"/>
  <c r="BE368" i="1"/>
  <c r="BE361" i="1"/>
  <c r="BE359" i="1"/>
  <c r="BE379" i="1"/>
  <c r="BE366" i="1"/>
  <c r="BE370" i="1"/>
  <c r="BE374" i="1"/>
  <c r="AB368" i="1" l="1"/>
  <c r="U368" i="1"/>
  <c r="V368" i="1" s="1"/>
  <c r="T368" i="1" s="1"/>
  <c r="W368" i="1"/>
  <c r="AU369" i="1"/>
  <c r="B369" i="1" s="1"/>
  <c r="AH369" i="1"/>
  <c r="P369" i="1"/>
  <c r="AQ369" i="1"/>
  <c r="A370" i="1"/>
  <c r="Y369" i="1"/>
  <c r="AF368" i="1"/>
  <c r="AD368" i="1"/>
  <c r="AE368" i="1" s="1"/>
  <c r="AC368" i="1" s="1"/>
  <c r="AK368" i="1"/>
  <c r="AT368" i="1"/>
  <c r="AM368" i="1"/>
  <c r="AN368" i="1" s="1"/>
  <c r="AL368" i="1" s="1"/>
  <c r="AO368" i="1"/>
  <c r="N368" i="1"/>
  <c r="S368" i="1"/>
  <c r="L368" i="1"/>
  <c r="M368" i="1" s="1"/>
  <c r="K368" i="1" s="1"/>
  <c r="AT369" i="1" l="1"/>
  <c r="AM369" i="1"/>
  <c r="AN369" i="1" s="1"/>
  <c r="AL369" i="1" s="1"/>
  <c r="AO369" i="1"/>
  <c r="N369" i="1"/>
  <c r="L369" i="1"/>
  <c r="M369" i="1" s="1"/>
  <c r="K369" i="1" s="1"/>
  <c r="S369" i="1"/>
  <c r="AB369" i="1"/>
  <c r="U369" i="1"/>
  <c r="V369" i="1" s="1"/>
  <c r="T369" i="1" s="1"/>
  <c r="W369" i="1"/>
  <c r="AU370" i="1"/>
  <c r="B370" i="1" s="1"/>
  <c r="AH370" i="1"/>
  <c r="P370" i="1"/>
  <c r="A371" i="1"/>
  <c r="Y370" i="1"/>
  <c r="AQ370" i="1"/>
  <c r="AF369" i="1"/>
  <c r="AK369" i="1"/>
  <c r="AD369" i="1"/>
  <c r="AE369" i="1" s="1"/>
  <c r="AC369" i="1" s="1"/>
  <c r="AT370" i="1" l="1"/>
  <c r="AM370" i="1"/>
  <c r="AN370" i="1" s="1"/>
  <c r="AL370" i="1" s="1"/>
  <c r="AO370" i="1"/>
  <c r="AF370" i="1"/>
  <c r="AD370" i="1"/>
  <c r="AE370" i="1" s="1"/>
  <c r="AC370" i="1" s="1"/>
  <c r="AK370" i="1"/>
  <c r="N370" i="1"/>
  <c r="S370" i="1"/>
  <c r="L370" i="1"/>
  <c r="M370" i="1" s="1"/>
  <c r="K370" i="1" s="1"/>
  <c r="AB370" i="1"/>
  <c r="U370" i="1"/>
  <c r="V370" i="1" s="1"/>
  <c r="T370" i="1" s="1"/>
  <c r="W370" i="1"/>
  <c r="AU371" i="1"/>
  <c r="B371" i="1" s="1"/>
  <c r="AH371" i="1"/>
  <c r="P371" i="1"/>
  <c r="AQ371" i="1"/>
  <c r="A372" i="1"/>
  <c r="Y371" i="1"/>
  <c r="N371" i="1" l="1"/>
  <c r="L371" i="1"/>
  <c r="M371" i="1" s="1"/>
  <c r="K371" i="1" s="1"/>
  <c r="S371" i="1"/>
  <c r="AB371" i="1"/>
  <c r="U371" i="1"/>
  <c r="V371" i="1" s="1"/>
  <c r="T371" i="1" s="1"/>
  <c r="W371" i="1"/>
  <c r="AU372" i="1"/>
  <c r="B372" i="1" s="1"/>
  <c r="AH372" i="1"/>
  <c r="P372" i="1"/>
  <c r="A373" i="1"/>
  <c r="Y372" i="1"/>
  <c r="AQ372" i="1"/>
  <c r="AF371" i="1"/>
  <c r="AK371" i="1"/>
  <c r="AD371" i="1"/>
  <c r="AE371" i="1" s="1"/>
  <c r="AC371" i="1" s="1"/>
  <c r="AT371" i="1"/>
  <c r="AM371" i="1"/>
  <c r="AN371" i="1" s="1"/>
  <c r="AL371" i="1" s="1"/>
  <c r="AO371" i="1"/>
  <c r="AF372" i="1" l="1"/>
  <c r="AD372" i="1"/>
  <c r="AE372" i="1" s="1"/>
  <c r="AC372" i="1" s="1"/>
  <c r="AK372" i="1"/>
  <c r="AU373" i="1"/>
  <c r="B373" i="1" s="1"/>
  <c r="AH373" i="1"/>
  <c r="P373" i="1"/>
  <c r="AQ373" i="1"/>
  <c r="A374" i="1"/>
  <c r="Y373" i="1"/>
  <c r="AB372" i="1"/>
  <c r="U372" i="1"/>
  <c r="V372" i="1" s="1"/>
  <c r="T372" i="1" s="1"/>
  <c r="W372" i="1"/>
  <c r="AT372" i="1"/>
  <c r="AM372" i="1"/>
  <c r="AN372" i="1" s="1"/>
  <c r="AL372" i="1" s="1"/>
  <c r="AO372" i="1"/>
  <c r="N372" i="1"/>
  <c r="S372" i="1"/>
  <c r="L372" i="1"/>
  <c r="M372" i="1" s="1"/>
  <c r="K372" i="1" s="1"/>
  <c r="AT373" i="1" l="1"/>
  <c r="AM373" i="1"/>
  <c r="AN373" i="1" s="1"/>
  <c r="AL373" i="1" s="1"/>
  <c r="AO373" i="1"/>
  <c r="N373" i="1"/>
  <c r="L373" i="1"/>
  <c r="M373" i="1" s="1"/>
  <c r="K373" i="1" s="1"/>
  <c r="S373" i="1"/>
  <c r="AB373" i="1"/>
  <c r="U373" i="1"/>
  <c r="V373" i="1" s="1"/>
  <c r="T373" i="1" s="1"/>
  <c r="W373" i="1"/>
  <c r="AU374" i="1"/>
  <c r="B374" i="1" s="1"/>
  <c r="AH374" i="1"/>
  <c r="P374" i="1"/>
  <c r="A375" i="1"/>
  <c r="Y374" i="1"/>
  <c r="AQ374" i="1"/>
  <c r="AF373" i="1"/>
  <c r="AK373" i="1"/>
  <c r="AD373" i="1"/>
  <c r="AE373" i="1" s="1"/>
  <c r="AC373" i="1" s="1"/>
  <c r="N374" i="1" l="1"/>
  <c r="S374" i="1"/>
  <c r="L374" i="1"/>
  <c r="M374" i="1" s="1"/>
  <c r="K374" i="1" s="1"/>
  <c r="AF374" i="1"/>
  <c r="AD374" i="1"/>
  <c r="AE374" i="1" s="1"/>
  <c r="AC374" i="1" s="1"/>
  <c r="AK374" i="1"/>
  <c r="AT374" i="1"/>
  <c r="AM374" i="1"/>
  <c r="AN374" i="1" s="1"/>
  <c r="AL374" i="1" s="1"/>
  <c r="AO374" i="1"/>
  <c r="AB374" i="1"/>
  <c r="U374" i="1"/>
  <c r="V374" i="1" s="1"/>
  <c r="T374" i="1" s="1"/>
  <c r="W374" i="1"/>
  <c r="AU375" i="1"/>
  <c r="B375" i="1" s="1"/>
  <c r="AH375" i="1"/>
  <c r="P375" i="1"/>
  <c r="AQ375" i="1"/>
  <c r="Y375" i="1"/>
  <c r="A394" i="1"/>
  <c r="AU394" i="1" l="1"/>
  <c r="B394" i="1" s="1"/>
  <c r="AH394" i="1"/>
  <c r="A395" i="1"/>
  <c r="Y394" i="1"/>
  <c r="P394" i="1"/>
  <c r="AQ394" i="1"/>
  <c r="N375" i="1"/>
  <c r="L375" i="1"/>
  <c r="M375" i="1" s="1"/>
  <c r="K375" i="1" s="1"/>
  <c r="S375" i="1"/>
  <c r="AB375" i="1"/>
  <c r="U375" i="1"/>
  <c r="V375" i="1" s="1"/>
  <c r="T375" i="1" s="1"/>
  <c r="W375" i="1"/>
  <c r="AF375" i="1"/>
  <c r="AK375" i="1"/>
  <c r="AD375" i="1"/>
  <c r="AE375" i="1" s="1"/>
  <c r="AC375" i="1" s="1"/>
  <c r="AT375" i="1"/>
  <c r="AM375" i="1"/>
  <c r="AN375" i="1" s="1"/>
  <c r="AL375" i="1" s="1"/>
  <c r="AO375" i="1"/>
  <c r="BE405" i="1" l="1"/>
  <c r="BE404" i="1"/>
  <c r="BE393" i="1"/>
  <c r="BE388" i="1"/>
  <c r="BE381" i="1"/>
  <c r="BE406" i="1"/>
  <c r="BE401" i="1"/>
  <c r="BE399" i="1"/>
  <c r="BE397" i="1"/>
  <c r="BE395" i="1"/>
  <c r="BE394" i="1"/>
  <c r="BE392" i="1"/>
  <c r="BE387" i="1"/>
  <c r="BE385" i="1"/>
  <c r="BE382" i="1"/>
  <c r="BE400" i="1"/>
  <c r="BE396" i="1"/>
  <c r="BE390" i="1"/>
  <c r="BE386" i="1"/>
  <c r="BE403" i="1"/>
  <c r="BE389" i="1"/>
  <c r="BE384" i="1"/>
  <c r="BE380" i="1"/>
  <c r="BE398" i="1"/>
  <c r="BE383" i="1"/>
  <c r="BE391" i="1"/>
  <c r="BE402" i="1"/>
  <c r="W394" i="1"/>
  <c r="AB394" i="1"/>
  <c r="U394" i="1"/>
  <c r="V394" i="1" s="1"/>
  <c r="T394" i="1" s="1"/>
  <c r="AU395" i="1"/>
  <c r="B395" i="1" s="1"/>
  <c r="AH395" i="1"/>
  <c r="P395" i="1"/>
  <c r="A396" i="1"/>
  <c r="Y395" i="1"/>
  <c r="AQ395" i="1"/>
  <c r="AO394" i="1"/>
  <c r="AM394" i="1"/>
  <c r="AN394" i="1" s="1"/>
  <c r="AL394" i="1" s="1"/>
  <c r="AT394" i="1"/>
  <c r="AF394" i="1"/>
  <c r="AK394" i="1"/>
  <c r="AD394" i="1"/>
  <c r="AE394" i="1" s="1"/>
  <c r="AC394" i="1" s="1"/>
  <c r="S394" i="1"/>
  <c r="L394" i="1"/>
  <c r="M394" i="1" s="1"/>
  <c r="K394" i="1" s="1"/>
  <c r="N394" i="1"/>
  <c r="AB395" i="1" l="1"/>
  <c r="U395" i="1"/>
  <c r="V395" i="1" s="1"/>
  <c r="T395" i="1" s="1"/>
  <c r="W395" i="1"/>
  <c r="AF395" i="1"/>
  <c r="AK395" i="1"/>
  <c r="AD395" i="1"/>
  <c r="AE395" i="1" s="1"/>
  <c r="AC395" i="1" s="1"/>
  <c r="AU396" i="1"/>
  <c r="B396" i="1" s="1"/>
  <c r="AH396" i="1"/>
  <c r="P396" i="1"/>
  <c r="AQ396" i="1"/>
  <c r="A397" i="1"/>
  <c r="Y396" i="1"/>
  <c r="AT395" i="1"/>
  <c r="AM395" i="1"/>
  <c r="AN395" i="1" s="1"/>
  <c r="AL395" i="1" s="1"/>
  <c r="AO395" i="1"/>
  <c r="N395" i="1"/>
  <c r="S395" i="1"/>
  <c r="L395" i="1"/>
  <c r="M395" i="1" s="1"/>
  <c r="K395" i="1" s="1"/>
  <c r="AT396" i="1" l="1"/>
  <c r="AM396" i="1"/>
  <c r="AN396" i="1" s="1"/>
  <c r="AL396" i="1" s="1"/>
  <c r="AO396" i="1"/>
  <c r="AF396" i="1"/>
  <c r="AD396" i="1"/>
  <c r="AE396" i="1" s="1"/>
  <c r="AC396" i="1" s="1"/>
  <c r="AK396" i="1"/>
  <c r="AU397" i="1"/>
  <c r="B397" i="1" s="1"/>
  <c r="AH397" i="1"/>
  <c r="P397" i="1"/>
  <c r="A398" i="1"/>
  <c r="Y397" i="1"/>
  <c r="AQ397" i="1"/>
  <c r="AB396" i="1"/>
  <c r="U396" i="1"/>
  <c r="V396" i="1" s="1"/>
  <c r="T396" i="1" s="1"/>
  <c r="W396" i="1"/>
  <c r="N396" i="1"/>
  <c r="S396" i="1"/>
  <c r="L396" i="1"/>
  <c r="M396" i="1" s="1"/>
  <c r="K396" i="1" s="1"/>
  <c r="AF397" i="1" l="1"/>
  <c r="AK397" i="1"/>
  <c r="AD397" i="1"/>
  <c r="AE397" i="1" s="1"/>
  <c r="AC397" i="1" s="1"/>
  <c r="AU398" i="1"/>
  <c r="B398" i="1" s="1"/>
  <c r="AH398" i="1"/>
  <c r="P398" i="1"/>
  <c r="AQ398" i="1"/>
  <c r="A399" i="1"/>
  <c r="Y398" i="1"/>
  <c r="AB397" i="1"/>
  <c r="U397" i="1"/>
  <c r="V397" i="1" s="1"/>
  <c r="T397" i="1" s="1"/>
  <c r="W397" i="1"/>
  <c r="AT397" i="1"/>
  <c r="AM397" i="1"/>
  <c r="AN397" i="1" s="1"/>
  <c r="AL397" i="1" s="1"/>
  <c r="AO397" i="1"/>
  <c r="N397" i="1"/>
  <c r="L397" i="1"/>
  <c r="M397" i="1" s="1"/>
  <c r="K397" i="1" s="1"/>
  <c r="S397" i="1"/>
  <c r="AT398" i="1" l="1"/>
  <c r="AM398" i="1"/>
  <c r="AN398" i="1" s="1"/>
  <c r="AL398" i="1" s="1"/>
  <c r="AO398" i="1"/>
  <c r="AB398" i="1"/>
  <c r="U398" i="1"/>
  <c r="V398" i="1" s="1"/>
  <c r="T398" i="1" s="1"/>
  <c r="W398" i="1"/>
  <c r="N398" i="1"/>
  <c r="S398" i="1"/>
  <c r="L398" i="1"/>
  <c r="M398" i="1" s="1"/>
  <c r="K398" i="1" s="1"/>
  <c r="AU399" i="1"/>
  <c r="B399" i="1" s="1"/>
  <c r="AH399" i="1"/>
  <c r="P399" i="1"/>
  <c r="A400" i="1"/>
  <c r="Y399" i="1"/>
  <c r="AQ399" i="1"/>
  <c r="AF398" i="1"/>
  <c r="AD398" i="1"/>
  <c r="AE398" i="1" s="1"/>
  <c r="AC398" i="1" s="1"/>
  <c r="AK398" i="1"/>
  <c r="AT399" i="1" l="1"/>
  <c r="AM399" i="1"/>
  <c r="AN399" i="1" s="1"/>
  <c r="AL399" i="1" s="1"/>
  <c r="AO399" i="1"/>
  <c r="AB399" i="1"/>
  <c r="U399" i="1"/>
  <c r="V399" i="1" s="1"/>
  <c r="T399" i="1" s="1"/>
  <c r="W399" i="1"/>
  <c r="AF399" i="1"/>
  <c r="AK399" i="1"/>
  <c r="AD399" i="1"/>
  <c r="AE399" i="1" s="1"/>
  <c r="AC399" i="1" s="1"/>
  <c r="N399" i="1"/>
  <c r="L399" i="1"/>
  <c r="M399" i="1" s="1"/>
  <c r="K399" i="1" s="1"/>
  <c r="S399" i="1"/>
  <c r="AU400" i="1"/>
  <c r="B400" i="1" s="1"/>
  <c r="AH400" i="1"/>
  <c r="P400" i="1"/>
  <c r="AQ400" i="1"/>
  <c r="Y400" i="1"/>
  <c r="A401" i="1"/>
  <c r="AU401" i="1" l="1"/>
  <c r="B401" i="1" s="1"/>
  <c r="AH401" i="1"/>
  <c r="P401" i="1"/>
  <c r="A402" i="1"/>
  <c r="Y401" i="1"/>
  <c r="AQ401" i="1"/>
  <c r="N400" i="1"/>
  <c r="S400" i="1"/>
  <c r="L400" i="1"/>
  <c r="M400" i="1" s="1"/>
  <c r="K400" i="1" s="1"/>
  <c r="AB400" i="1"/>
  <c r="U400" i="1"/>
  <c r="V400" i="1" s="1"/>
  <c r="T400" i="1" s="1"/>
  <c r="W400" i="1"/>
  <c r="AF400" i="1"/>
  <c r="AD400" i="1"/>
  <c r="AE400" i="1" s="1"/>
  <c r="AC400" i="1" s="1"/>
  <c r="AK400" i="1"/>
  <c r="AT400" i="1"/>
  <c r="AM400" i="1"/>
  <c r="AN400" i="1" s="1"/>
  <c r="AL400" i="1" s="1"/>
  <c r="AO400" i="1"/>
  <c r="AT401" i="1" l="1"/>
  <c r="AM401" i="1"/>
  <c r="AN401" i="1" s="1"/>
  <c r="AL401" i="1" s="1"/>
  <c r="AO401" i="1"/>
  <c r="N401" i="1"/>
  <c r="L401" i="1"/>
  <c r="M401" i="1" s="1"/>
  <c r="K401" i="1" s="1"/>
  <c r="S401" i="1"/>
  <c r="AB401" i="1"/>
  <c r="U401" i="1"/>
  <c r="V401" i="1" s="1"/>
  <c r="T401" i="1" s="1"/>
  <c r="W401" i="1"/>
  <c r="AF401" i="1"/>
  <c r="AK401" i="1"/>
  <c r="AD401" i="1"/>
  <c r="AE401" i="1" s="1"/>
  <c r="AC401" i="1" s="1"/>
  <c r="AU402" i="1"/>
  <c r="B402" i="1" s="1"/>
  <c r="AH402" i="1"/>
  <c r="P402" i="1"/>
  <c r="AQ402" i="1"/>
  <c r="A421" i="1"/>
  <c r="Y402" i="1"/>
  <c r="AB402" i="1" l="1"/>
  <c r="U402" i="1"/>
  <c r="V402" i="1" s="1"/>
  <c r="T402" i="1" s="1"/>
  <c r="W402" i="1"/>
  <c r="N402" i="1"/>
  <c r="S402" i="1"/>
  <c r="L402" i="1"/>
  <c r="M402" i="1" s="1"/>
  <c r="K402" i="1" s="1"/>
  <c r="AF402" i="1"/>
  <c r="AD402" i="1"/>
  <c r="AE402" i="1" s="1"/>
  <c r="AC402" i="1" s="1"/>
  <c r="AK402" i="1"/>
  <c r="AU421" i="1"/>
  <c r="B421" i="1" s="1"/>
  <c r="AH421" i="1"/>
  <c r="P421" i="1"/>
  <c r="AQ421" i="1"/>
  <c r="A422" i="1"/>
  <c r="Y421" i="1"/>
  <c r="AT402" i="1"/>
  <c r="AM402" i="1"/>
  <c r="AN402" i="1" s="1"/>
  <c r="AL402" i="1" s="1"/>
  <c r="AO402" i="1"/>
  <c r="BE433" i="1" l="1"/>
  <c r="BE429" i="1"/>
  <c r="BE428" i="1"/>
  <c r="BE427" i="1"/>
  <c r="BE426" i="1"/>
  <c r="BE425" i="1"/>
  <c r="BE424" i="1"/>
  <c r="BE423" i="1"/>
  <c r="BE422" i="1"/>
  <c r="BE421" i="1"/>
  <c r="BE420" i="1"/>
  <c r="BE415" i="1"/>
  <c r="BE408" i="1"/>
  <c r="BE432" i="1"/>
  <c r="BE419" i="1"/>
  <c r="BE414" i="1"/>
  <c r="BE412" i="1"/>
  <c r="BE409" i="1"/>
  <c r="BE416" i="1"/>
  <c r="BE411" i="1"/>
  <c r="BE407" i="1"/>
  <c r="BE410" i="1"/>
  <c r="BE430" i="1"/>
  <c r="BE417" i="1"/>
  <c r="BE431" i="1"/>
  <c r="BE418" i="1"/>
  <c r="BE413" i="1"/>
  <c r="S421" i="1"/>
  <c r="L421" i="1"/>
  <c r="M421" i="1" s="1"/>
  <c r="K421" i="1" s="1"/>
  <c r="N421" i="1"/>
  <c r="AU422" i="1"/>
  <c r="B422" i="1" s="1"/>
  <c r="AH422" i="1"/>
  <c r="P422" i="1"/>
  <c r="A423" i="1"/>
  <c r="Y422" i="1"/>
  <c r="AQ422" i="1"/>
  <c r="AK421" i="1"/>
  <c r="AD421" i="1"/>
  <c r="AE421" i="1" s="1"/>
  <c r="AC421" i="1" s="1"/>
  <c r="AF421" i="1"/>
  <c r="AO421" i="1"/>
  <c r="AT421" i="1"/>
  <c r="AM421" i="1"/>
  <c r="AN421" i="1" s="1"/>
  <c r="AL421" i="1" s="1"/>
  <c r="W421" i="1"/>
  <c r="U421" i="1"/>
  <c r="V421" i="1" s="1"/>
  <c r="T421" i="1" s="1"/>
  <c r="AB421" i="1"/>
  <c r="AK422" i="1" l="1"/>
  <c r="AD422" i="1"/>
  <c r="AE422" i="1" s="1"/>
  <c r="AC422" i="1" s="1"/>
  <c r="AF422" i="1"/>
  <c r="W422" i="1"/>
  <c r="AB422" i="1"/>
  <c r="U422" i="1"/>
  <c r="V422" i="1" s="1"/>
  <c r="T422" i="1" s="1"/>
  <c r="AU423" i="1"/>
  <c r="B423" i="1" s="1"/>
  <c r="AH423" i="1"/>
  <c r="P423" i="1"/>
  <c r="AQ423" i="1"/>
  <c r="A424" i="1"/>
  <c r="Y423" i="1"/>
  <c r="AO422" i="1"/>
  <c r="AM422" i="1"/>
  <c r="AN422" i="1" s="1"/>
  <c r="AL422" i="1" s="1"/>
  <c r="AT422" i="1"/>
  <c r="S422" i="1"/>
  <c r="L422" i="1"/>
  <c r="M422" i="1" s="1"/>
  <c r="K422" i="1" s="1"/>
  <c r="N422" i="1"/>
  <c r="AO423" i="1" l="1"/>
  <c r="AT423" i="1"/>
  <c r="AM423" i="1"/>
  <c r="AN423" i="1" s="1"/>
  <c r="AL423" i="1" s="1"/>
  <c r="AK423" i="1"/>
  <c r="AD423" i="1"/>
  <c r="AE423" i="1" s="1"/>
  <c r="AC423" i="1" s="1"/>
  <c r="AF423" i="1"/>
  <c r="AU424" i="1"/>
  <c r="B424" i="1" s="1"/>
  <c r="AH424" i="1"/>
  <c r="P424" i="1"/>
  <c r="A425" i="1"/>
  <c r="Y424" i="1"/>
  <c r="AQ424" i="1"/>
  <c r="W423" i="1"/>
  <c r="U423" i="1"/>
  <c r="V423" i="1" s="1"/>
  <c r="T423" i="1" s="1"/>
  <c r="AB423" i="1"/>
  <c r="S423" i="1"/>
  <c r="L423" i="1"/>
  <c r="M423" i="1" s="1"/>
  <c r="K423" i="1" s="1"/>
  <c r="N423" i="1"/>
  <c r="AO424" i="1" l="1"/>
  <c r="AM424" i="1"/>
  <c r="AN424" i="1" s="1"/>
  <c r="AL424" i="1" s="1"/>
  <c r="AT424" i="1"/>
  <c r="AK424" i="1"/>
  <c r="AD424" i="1"/>
  <c r="AE424" i="1" s="1"/>
  <c r="AC424" i="1" s="1"/>
  <c r="AF424" i="1"/>
  <c r="W424" i="1"/>
  <c r="AB424" i="1"/>
  <c r="U424" i="1"/>
  <c r="V424" i="1" s="1"/>
  <c r="T424" i="1" s="1"/>
  <c r="AU425" i="1"/>
  <c r="B425" i="1" s="1"/>
  <c r="AH425" i="1"/>
  <c r="P425" i="1"/>
  <c r="AQ425" i="1"/>
  <c r="A426" i="1"/>
  <c r="Y425" i="1"/>
  <c r="S424" i="1"/>
  <c r="L424" i="1"/>
  <c r="M424" i="1" s="1"/>
  <c r="K424" i="1" s="1"/>
  <c r="N424" i="1"/>
  <c r="S425" i="1" l="1"/>
  <c r="L425" i="1"/>
  <c r="M425" i="1" s="1"/>
  <c r="K425" i="1" s="1"/>
  <c r="N425" i="1"/>
  <c r="AU426" i="1"/>
  <c r="B426" i="1" s="1"/>
  <c r="AH426" i="1"/>
  <c r="P426" i="1"/>
  <c r="A427" i="1"/>
  <c r="Y426" i="1"/>
  <c r="AQ426" i="1"/>
  <c r="AK425" i="1"/>
  <c r="AD425" i="1"/>
  <c r="AE425" i="1" s="1"/>
  <c r="AC425" i="1" s="1"/>
  <c r="AF425" i="1"/>
  <c r="W425" i="1"/>
  <c r="U425" i="1"/>
  <c r="V425" i="1" s="1"/>
  <c r="T425" i="1" s="1"/>
  <c r="AB425" i="1"/>
  <c r="AO425" i="1"/>
  <c r="AT425" i="1"/>
  <c r="AM425" i="1"/>
  <c r="AN425" i="1" s="1"/>
  <c r="AL425" i="1" s="1"/>
  <c r="W426" i="1" l="1"/>
  <c r="AB426" i="1"/>
  <c r="U426" i="1"/>
  <c r="V426" i="1" s="1"/>
  <c r="T426" i="1" s="1"/>
  <c r="AU427" i="1"/>
  <c r="B427" i="1" s="1"/>
  <c r="AH427" i="1"/>
  <c r="P427" i="1"/>
  <c r="AQ427" i="1"/>
  <c r="Y427" i="1"/>
  <c r="A428" i="1"/>
  <c r="S426" i="1"/>
  <c r="L426" i="1"/>
  <c r="M426" i="1" s="1"/>
  <c r="K426" i="1" s="1"/>
  <c r="N426" i="1"/>
  <c r="AO426" i="1"/>
  <c r="AM426" i="1"/>
  <c r="AN426" i="1" s="1"/>
  <c r="AL426" i="1" s="1"/>
  <c r="AT426" i="1"/>
  <c r="AK426" i="1"/>
  <c r="AD426" i="1"/>
  <c r="AE426" i="1" s="1"/>
  <c r="AC426" i="1" s="1"/>
  <c r="AF426" i="1"/>
  <c r="AU428" i="1" l="1"/>
  <c r="B428" i="1" s="1"/>
  <c r="AH428" i="1"/>
  <c r="P428" i="1"/>
  <c r="A429" i="1"/>
  <c r="Y428" i="1"/>
  <c r="AQ428" i="1"/>
  <c r="S427" i="1"/>
  <c r="L427" i="1"/>
  <c r="M427" i="1" s="1"/>
  <c r="K427" i="1" s="1"/>
  <c r="N427" i="1"/>
  <c r="AO427" i="1"/>
  <c r="AT427" i="1"/>
  <c r="AM427" i="1"/>
  <c r="AN427" i="1" s="1"/>
  <c r="AL427" i="1" s="1"/>
  <c r="W427" i="1"/>
  <c r="U427" i="1"/>
  <c r="V427" i="1" s="1"/>
  <c r="T427" i="1" s="1"/>
  <c r="AB427" i="1"/>
  <c r="AK427" i="1"/>
  <c r="AD427" i="1"/>
  <c r="AE427" i="1" s="1"/>
  <c r="AC427" i="1" s="1"/>
  <c r="AF427" i="1"/>
  <c r="AU429" i="1" l="1"/>
  <c r="B429" i="1" s="1"/>
  <c r="AH429" i="1"/>
  <c r="P429" i="1"/>
  <c r="AQ429" i="1"/>
  <c r="Y429" i="1"/>
  <c r="A448" i="1"/>
  <c r="S428" i="1"/>
  <c r="L428" i="1"/>
  <c r="M428" i="1" s="1"/>
  <c r="K428" i="1" s="1"/>
  <c r="N428" i="1"/>
  <c r="AO428" i="1"/>
  <c r="AM428" i="1"/>
  <c r="AN428" i="1" s="1"/>
  <c r="AL428" i="1" s="1"/>
  <c r="AT428" i="1"/>
  <c r="AK428" i="1"/>
  <c r="AD428" i="1"/>
  <c r="AE428" i="1" s="1"/>
  <c r="AC428" i="1" s="1"/>
  <c r="AF428" i="1"/>
  <c r="W428" i="1"/>
  <c r="AB428" i="1"/>
  <c r="U428" i="1"/>
  <c r="V428" i="1" s="1"/>
  <c r="T428" i="1" s="1"/>
  <c r="AQ448" i="1" l="1"/>
  <c r="AH448" i="1"/>
  <c r="A449" i="1"/>
  <c r="P448" i="1"/>
  <c r="AU448" i="1"/>
  <c r="B448" i="1" s="1"/>
  <c r="Y448" i="1"/>
  <c r="S429" i="1"/>
  <c r="L429" i="1"/>
  <c r="M429" i="1" s="1"/>
  <c r="K429" i="1" s="1"/>
  <c r="N429" i="1"/>
  <c r="W429" i="1"/>
  <c r="U429" i="1"/>
  <c r="V429" i="1" s="1"/>
  <c r="T429" i="1" s="1"/>
  <c r="AB429" i="1"/>
  <c r="AK429" i="1"/>
  <c r="AD429" i="1"/>
  <c r="AE429" i="1" s="1"/>
  <c r="AC429" i="1" s="1"/>
  <c r="AF429" i="1"/>
  <c r="AO429" i="1"/>
  <c r="AT429" i="1"/>
  <c r="AM429" i="1"/>
  <c r="AN429" i="1" s="1"/>
  <c r="AL429" i="1" s="1"/>
  <c r="BE458" i="1" l="1"/>
  <c r="BE455" i="1"/>
  <c r="BE453" i="1"/>
  <c r="BE459" i="1"/>
  <c r="BE457" i="1"/>
  <c r="BE454" i="1"/>
  <c r="BE452" i="1"/>
  <c r="BE451" i="1"/>
  <c r="BE450" i="1"/>
  <c r="BE449" i="1"/>
  <c r="BE448" i="1"/>
  <c r="BE447" i="1"/>
  <c r="BE442" i="1"/>
  <c r="BE460" i="1"/>
  <c r="BE446" i="1"/>
  <c r="BE443" i="1"/>
  <c r="BE440" i="1"/>
  <c r="BE437" i="1"/>
  <c r="BE456" i="1"/>
  <c r="BE445" i="1"/>
  <c r="BE435" i="1"/>
  <c r="BE444" i="1"/>
  <c r="BE439" i="1"/>
  <c r="BE438" i="1"/>
  <c r="BE434" i="1"/>
  <c r="BE436" i="1"/>
  <c r="BE441" i="1"/>
  <c r="S448" i="1"/>
  <c r="L448" i="1"/>
  <c r="M448" i="1" s="1"/>
  <c r="K448" i="1" s="1"/>
  <c r="N448" i="1"/>
  <c r="W448" i="1"/>
  <c r="U448" i="1"/>
  <c r="V448" i="1" s="1"/>
  <c r="T448" i="1" s="1"/>
  <c r="AB448" i="1"/>
  <c r="A450" i="1"/>
  <c r="AQ449" i="1"/>
  <c r="AU449" i="1"/>
  <c r="B449" i="1" s="1"/>
  <c r="AH449" i="1"/>
  <c r="Y449" i="1"/>
  <c r="P449" i="1"/>
  <c r="AK448" i="1"/>
  <c r="AD448" i="1"/>
  <c r="AE448" i="1" s="1"/>
  <c r="AC448" i="1" s="1"/>
  <c r="AF448" i="1"/>
  <c r="AO448" i="1"/>
  <c r="AT448" i="1"/>
  <c r="AM448" i="1"/>
  <c r="AN448" i="1" s="1"/>
  <c r="AL448" i="1" s="1"/>
  <c r="S449" i="1" l="1"/>
  <c r="L449" i="1"/>
  <c r="M449" i="1" s="1"/>
  <c r="K449" i="1" s="1"/>
  <c r="N449" i="1"/>
  <c r="AO449" i="1"/>
  <c r="AM449" i="1"/>
  <c r="AN449" i="1" s="1"/>
  <c r="AL449" i="1" s="1"/>
  <c r="AT449" i="1"/>
  <c r="W449" i="1"/>
  <c r="AB449" i="1"/>
  <c r="U449" i="1"/>
  <c r="V449" i="1" s="1"/>
  <c r="T449" i="1" s="1"/>
  <c r="A451" i="1"/>
  <c r="AQ450" i="1"/>
  <c r="Y450" i="1"/>
  <c r="P450" i="1"/>
  <c r="AU450" i="1"/>
  <c r="B450" i="1" s="1"/>
  <c r="AH450" i="1"/>
  <c r="AK449" i="1"/>
  <c r="AD449" i="1"/>
  <c r="AE449" i="1" s="1"/>
  <c r="AC449" i="1" s="1"/>
  <c r="AF449" i="1"/>
  <c r="AK450" i="1" l="1"/>
  <c r="AD450" i="1"/>
  <c r="AE450" i="1" s="1"/>
  <c r="AC450" i="1" s="1"/>
  <c r="AF450" i="1"/>
  <c r="W450" i="1"/>
  <c r="U450" i="1"/>
  <c r="V450" i="1" s="1"/>
  <c r="T450" i="1" s="1"/>
  <c r="AB450" i="1"/>
  <c r="AO450" i="1"/>
  <c r="AT450" i="1"/>
  <c r="AM450" i="1"/>
  <c r="AN450" i="1" s="1"/>
  <c r="AL450" i="1" s="1"/>
  <c r="S450" i="1"/>
  <c r="L450" i="1"/>
  <c r="M450" i="1" s="1"/>
  <c r="K450" i="1" s="1"/>
  <c r="N450" i="1"/>
  <c r="A452" i="1"/>
  <c r="AQ451" i="1"/>
  <c r="Y451" i="1"/>
  <c r="AU451" i="1"/>
  <c r="B451" i="1" s="1"/>
  <c r="AH451" i="1"/>
  <c r="P451" i="1"/>
  <c r="S451" i="1" l="1"/>
  <c r="L451" i="1"/>
  <c r="M451" i="1" s="1"/>
  <c r="K451" i="1" s="1"/>
  <c r="N451" i="1"/>
  <c r="AO451" i="1"/>
  <c r="AM451" i="1"/>
  <c r="AN451" i="1" s="1"/>
  <c r="AL451" i="1" s="1"/>
  <c r="AT451" i="1"/>
  <c r="W451" i="1"/>
  <c r="AB451" i="1"/>
  <c r="U451" i="1"/>
  <c r="V451" i="1" s="1"/>
  <c r="T451" i="1" s="1"/>
  <c r="AK451" i="1"/>
  <c r="AD451" i="1"/>
  <c r="AE451" i="1" s="1"/>
  <c r="AC451" i="1" s="1"/>
  <c r="AF451" i="1"/>
  <c r="A453" i="1"/>
  <c r="AQ452" i="1"/>
  <c r="Y452" i="1"/>
  <c r="P452" i="1"/>
  <c r="AH452" i="1"/>
  <c r="AU452" i="1"/>
  <c r="B452" i="1" s="1"/>
  <c r="AK452" i="1" l="1"/>
  <c r="AD452" i="1"/>
  <c r="AE452" i="1" s="1"/>
  <c r="AC452" i="1" s="1"/>
  <c r="AF452" i="1"/>
  <c r="AO452" i="1"/>
  <c r="AT452" i="1"/>
  <c r="AM452" i="1"/>
  <c r="AN452" i="1" s="1"/>
  <c r="AL452" i="1" s="1"/>
  <c r="W452" i="1"/>
  <c r="U452" i="1"/>
  <c r="V452" i="1" s="1"/>
  <c r="T452" i="1" s="1"/>
  <c r="AB452" i="1"/>
  <c r="S452" i="1"/>
  <c r="L452" i="1"/>
  <c r="M452" i="1" s="1"/>
  <c r="K452" i="1" s="1"/>
  <c r="N452" i="1"/>
  <c r="AQ453" i="1"/>
  <c r="AH453" i="1"/>
  <c r="AU453" i="1"/>
  <c r="B453" i="1" s="1"/>
  <c r="Y453" i="1"/>
  <c r="A454" i="1"/>
  <c r="A455" i="1" s="1"/>
  <c r="A456" i="1" s="1"/>
  <c r="P453" i="1"/>
  <c r="W453" i="1" l="1"/>
  <c r="U453" i="1"/>
  <c r="V453" i="1" s="1"/>
  <c r="T453" i="1" s="1"/>
  <c r="AB453" i="1"/>
  <c r="S453" i="1"/>
  <c r="L453" i="1"/>
  <c r="M453" i="1" s="1"/>
  <c r="K453" i="1" s="1"/>
  <c r="N453" i="1"/>
  <c r="AK453" i="1"/>
  <c r="AD453" i="1"/>
  <c r="AE453" i="1" s="1"/>
  <c r="AC453" i="1" s="1"/>
  <c r="AF453" i="1"/>
  <c r="AO453" i="1"/>
  <c r="AT453" i="1"/>
  <c r="AM453" i="1"/>
  <c r="AN453" i="1" s="1"/>
  <c r="AL453" i="1" s="1"/>
</calcChain>
</file>

<file path=xl/comments1.xml><?xml version="1.0" encoding="utf-8"?>
<comments xmlns="http://schemas.openxmlformats.org/spreadsheetml/2006/main">
  <authors>
    <author>ubona</author>
    <author>作成者</author>
  </authors>
  <commentList>
    <comment ref="U3" authorId="0" shapeId="0">
      <text>
        <r>
          <rPr>
            <b/>
            <sz val="11"/>
            <rFont val="ＭＳ Ｐゴシック"/>
            <family val="3"/>
            <charset val="128"/>
          </rPr>
          <t>×の場合は、入力シート①に未記入、又は判定欄に×があります。
再確認してください。</t>
        </r>
      </text>
    </comment>
    <comment ref="S5" authorId="1" shapeId="0">
      <text>
        <r>
          <rPr>
            <b/>
            <sz val="11"/>
            <rFont val="MS P ゴシック"/>
            <charset val="128"/>
          </rPr>
          <t>×の場合は、入力データに誤りが
あります。再確認してください。</t>
        </r>
      </text>
    </comment>
  </commentList>
</comments>
</file>

<file path=xl/sharedStrings.xml><?xml version="1.0" encoding="utf-8"?>
<sst xmlns="http://schemas.openxmlformats.org/spreadsheetml/2006/main" count="4527" uniqueCount="808">
  <si>
    <t>入力シート①</t>
  </si>
  <si>
    <t>色の欄を入力</t>
  </si>
  <si>
    <t>R5.8.17 麻薬一覧更新</t>
  </si>
  <si>
    <t>入力項目</t>
  </si>
  <si>
    <t>入力欄</t>
  </si>
  <si>
    <t>備　考</t>
  </si>
  <si>
    <t>入力例</t>
  </si>
  <si>
    <t>届出対象年</t>
  </si>
  <si>
    <t>令和</t>
  </si>
  <si>
    <t xml:space="preserve"> 年</t>
  </si>
  <si>
    <t>和暦を入力</t>
  </si>
  <si>
    <t>提出年月日</t>
  </si>
  <si>
    <t>免許の種類</t>
  </si>
  <si>
    <t>麻薬小売業者</t>
  </si>
  <si>
    <t>麻薬管理者・麻薬施用者・
麻薬小売業者・麻薬研究者
の別を入力</t>
  </si>
  <si>
    <t>麻薬管理者</t>
  </si>
  <si>
    <t>免許証の番号</t>
  </si>
  <si>
    <t>第</t>
  </si>
  <si>
    <t>号</t>
  </si>
  <si>
    <t>麻薬取扱者免許証（左上）
の番号を入力</t>
  </si>
  <si>
    <t>麻薬業務所　所在地</t>
  </si>
  <si>
    <t>麻薬取扱者免許証のとおりに入力</t>
  </si>
  <si>
    <t>松山市一番町4丁目4-2</t>
  </si>
  <si>
    <t>麻薬業務所　名　称</t>
  </si>
  <si>
    <t>○○病院</t>
  </si>
  <si>
    <t>氏　名</t>
  </si>
  <si>
    <t>【麻薬小売業者】
　個人開設の場合：開設者氏名
　法人開設の場合：法人名称・代表者氏名
【病院・診療所・麻薬卸売業者】
　麻薬管理者がいる場合：麻薬管理者の氏名
　麻薬管理者がいない場合：麻薬施用者の氏名</t>
  </si>
  <si>
    <t>【法人名称・代表者氏名の場合】
　株式会社○○○○
　　代表取締役　○○　○○
【個人の場合】
　○○　○○</t>
  </si>
  <si>
    <t>入力シート②へ⇒</t>
  </si>
  <si>
    <t>入力シート➁</t>
  </si>
  <si>
    <t>色以外の欄を入力</t>
  </si>
  <si>
    <t>色の欄は入力必須又は誤りあり</t>
  </si>
  <si>
    <t>再利用分の行は（　）書きで入力</t>
  </si>
  <si>
    <t>品名検索ワード</t>
  </si>
  <si>
    <t>←入力すると品名リストの絞り込みができます。</t>
  </si>
  <si>
    <t>総合判定</t>
  </si>
  <si>
    <t>※品名リストに載っていない場合、古い麻薬である可能性がありますので、使用期限を確認し、期限切れであれば廃棄手続きを行ってください。</t>
  </si>
  <si>
    <t>品名</t>
  </si>
  <si>
    <t>単位</t>
  </si>
  <si>
    <t>前年10月1日在庫</t>
  </si>
  <si>
    <t>受　　入</t>
  </si>
  <si>
    <t>払　　出</t>
  </si>
  <si>
    <t>本年9月30日在庫</t>
  </si>
  <si>
    <t>再利用</t>
  </si>
  <si>
    <t>廃棄
事故</t>
  </si>
  <si>
    <t>譲受</t>
  </si>
  <si>
    <t>秤量誤差</t>
  </si>
  <si>
    <t>備考</t>
  </si>
  <si>
    <t>判定</t>
  </si>
  <si>
    <t>総数量</t>
  </si>
  <si>
    <t>施・管・研</t>
  </si>
  <si>
    <t>小</t>
  </si>
  <si>
    <t>MSコンチン錠10mg</t>
  </si>
  <si>
    <t>MSコンチン錠30mg</t>
  </si>
  <si>
    <t>ケタラール筋注用500mg</t>
  </si>
  <si>
    <t>様式第４号（第２条関係）</t>
  </si>
  <si>
    <t>年麻薬年間受払届</t>
  </si>
  <si>
    <t>愛媛県知事　中村　時広　様</t>
  </si>
  <si>
    <t>麻薬業務所所
在地及び名称</t>
  </si>
  <si>
    <t>氏　　名</t>
  </si>
  <si>
    <t>品　　　　名</t>
  </si>
  <si>
    <t>前年10月１日在庫</t>
  </si>
  <si>
    <t>受　　　入</t>
  </si>
  <si>
    <t>払　　　出</t>
  </si>
  <si>
    <t>本年９月30日在庫</t>
  </si>
  <si>
    <t>個数</t>
  </si>
  <si>
    <t>（注）</t>
  </si>
  <si>
    <t>１　免許の種類欄は該当文字を〇で囲むこと。</t>
  </si>
  <si>
    <t>２　免許証の番号欄は現在所持している免許証の番号を記入すること。</t>
  </si>
  <si>
    <t>３　品名欄には麻薬の品名とその種類（注射液、末、倍散、錠剤等）を単位欄には、一品目ごとに例えば注射液の場合は1ml×10、末の場合は25ｇ、100g等を記載すること。　</t>
  </si>
  <si>
    <t>４　備考欄には廃棄、事故等により払出した場合、倍散等の外必要に応じ記載すること。</t>
  </si>
  <si>
    <t>入力シート➀</t>
  </si>
  <si>
    <t>提出様式</t>
  </si>
  <si>
    <t>麻薬施用者</t>
  </si>
  <si>
    <t>麻薬研究者</t>
  </si>
  <si>
    <t>採用薬</t>
  </si>
  <si>
    <t>厚労省コード</t>
  </si>
  <si>
    <t>投与区分</t>
  </si>
  <si>
    <t>医薬品名</t>
  </si>
  <si>
    <t>品名検索用1</t>
  </si>
  <si>
    <t>品名検索用2</t>
  </si>
  <si>
    <t>一般名</t>
  </si>
  <si>
    <t>規格単位</t>
  </si>
  <si>
    <t>単位抽出1-1</t>
  </si>
  <si>
    <t>単位抽出1-2</t>
  </si>
  <si>
    <t>単位抽出1結果</t>
  </si>
  <si>
    <t>単位抽出2-1</t>
  </si>
  <si>
    <t>単位抽出2-2</t>
  </si>
  <si>
    <t>単位抽出2-3</t>
  </si>
  <si>
    <t>単位抽出2結果</t>
  </si>
  <si>
    <t>単位1</t>
  </si>
  <si>
    <t>単位2</t>
  </si>
  <si>
    <t>会社名</t>
  </si>
  <si>
    <t>新薬価</t>
  </si>
  <si>
    <t>旧薬価</t>
  </si>
  <si>
    <t>規制区分</t>
  </si>
  <si>
    <t>生物由来製品</t>
  </si>
  <si>
    <t>先発・後発品</t>
  </si>
  <si>
    <t>向精神薬分類</t>
  </si>
  <si>
    <t>投与期間制限</t>
  </si>
  <si>
    <t>薬価収載日</t>
  </si>
  <si>
    <t>経過措置日</t>
  </si>
  <si>
    <t>置き換え率</t>
  </si>
  <si>
    <t>一般名処方マスタ</t>
  </si>
  <si>
    <t>一般名処方の標準的な記載</t>
  </si>
  <si>
    <t>一般名処方加算対象</t>
  </si>
  <si>
    <t>基礎的医薬品</t>
  </si>
  <si>
    <t>オーソライズド・ジェネリック（AG）</t>
  </si>
  <si>
    <t>バイオシミラー（BS）</t>
  </si>
  <si>
    <t>ハイリスク薬</t>
  </si>
  <si>
    <t>YJコード</t>
  </si>
  <si>
    <t>薬効87分類</t>
  </si>
  <si>
    <t>拡張薬効分類</t>
  </si>
  <si>
    <t>成分名</t>
  </si>
  <si>
    <t>8119100B1018</t>
  </si>
  <si>
    <t>内</t>
  </si>
  <si>
    <t>モルヒネ硫酸塩水和物徐放錠</t>
  </si>
  <si>
    <t>10mg1錠</t>
  </si>
  <si>
    <t/>
  </si>
  <si>
    <t>錠</t>
  </si>
  <si>
    <t>武田</t>
  </si>
  <si>
    <t>麻劇処局</t>
  </si>
  <si>
    <t>14</t>
  </si>
  <si>
    <t>なし</t>
  </si>
  <si>
    <t>8119100B1042</t>
  </si>
  <si>
    <t>アルカロイド系麻薬（天然麻薬）－あへんアルカロイド系麻薬－その他</t>
  </si>
  <si>
    <t>麻薬性鎮痛薬-内用(アルカロイド系),中枢性鎮咳薬-内用(麻薬性鎮咳薬),止瀉薬-内用(麻薬性)</t>
  </si>
  <si>
    <t>アヘン・トコン</t>
  </si>
  <si>
    <t>8114001X1015</t>
  </si>
  <si>
    <t>30mg1錠</t>
  </si>
  <si>
    <t>8114001X1023</t>
  </si>
  <si>
    <t>アルカロイド系麻薬（天然麻薬）－あへんアルカロイド系麻薬－モルヒネ系製剤</t>
  </si>
  <si>
    <t>アヘンアルカロイド塩酸塩</t>
  </si>
  <si>
    <t>包</t>
  </si>
  <si>
    <t>8113001S1010</t>
  </si>
  <si>
    <t>MSコンチン錠60mg</t>
  </si>
  <si>
    <t>60mg1錠</t>
  </si>
  <si>
    <t>基礎的</t>
  </si>
  <si>
    <t>8113001S1037</t>
  </si>
  <si>
    <t>アルカロイド系麻薬（天然麻薬）－あへんアルカロイド系麻薬－あへんチンキ及びエキス類製剤</t>
  </si>
  <si>
    <t>アヘンチンキ</t>
  </si>
  <si>
    <t>個</t>
  </si>
  <si>
    <t>MSツワイスロンカプセル10mg</t>
  </si>
  <si>
    <t>モルヒネ硫酸塩10mg徐放カプセル</t>
  </si>
  <si>
    <t>10mg1カプセル</t>
  </si>
  <si>
    <t>カプセル</t>
  </si>
  <si>
    <t>Cap</t>
  </si>
  <si>
    <t>第一三共プロファーマ=第一三共</t>
  </si>
  <si>
    <t>8113001S1045</t>
  </si>
  <si>
    <t>枚</t>
  </si>
  <si>
    <t>8112001B1013</t>
  </si>
  <si>
    <t>MSツワイスロンカプセル30mg</t>
  </si>
  <si>
    <t>モルヒネ硫酸塩30mg徐放カプセル</t>
  </si>
  <si>
    <t>30mg1カプセル</t>
  </si>
  <si>
    <t>8112001B1048</t>
  </si>
  <si>
    <t>アルカロイド系麻薬（天然麻薬）－あへんアルカロイド系麻薬－あへん末製剤</t>
  </si>
  <si>
    <t>アヘン</t>
  </si>
  <si>
    <t>MSツワイスロンカプセル60mg</t>
  </si>
  <si>
    <t>モルヒネ硫酸塩60mg徐放カプセル</t>
  </si>
  <si>
    <t>60mg1カプセル</t>
  </si>
  <si>
    <t>8112001B1056</t>
  </si>
  <si>
    <t>A</t>
  </si>
  <si>
    <t>8112001A1018</t>
  </si>
  <si>
    <t>アブストラル舌下錠100μg</t>
  </si>
  <si>
    <t>フェンタニルクエン酸塩錠</t>
  </si>
  <si>
    <t>100μg1錠</t>
  </si>
  <si>
    <t>8112001A1034</t>
  </si>
  <si>
    <t>V</t>
  </si>
  <si>
    <t>8119002N2020</t>
  </si>
  <si>
    <t>アブストラル舌下錠200μg</t>
  </si>
  <si>
    <t>200μg1錠</t>
  </si>
  <si>
    <t>帝國製薬=テルモ</t>
  </si>
  <si>
    <t>麻劇処</t>
  </si>
  <si>
    <t>後発品</t>
  </si>
  <si>
    <t>30</t>
  </si>
  <si>
    <t>3</t>
  </si>
  <si>
    <t>あり</t>
  </si>
  <si>
    <t>【般】オキシコドン徐放カプセル10mg</t>
  </si>
  <si>
    <t>加算1</t>
  </si>
  <si>
    <t>麻薬性鎮痛薬-内用(アルカロイド系)</t>
  </si>
  <si>
    <t>オキシコドン塩酸塩水和物</t>
  </si>
  <si>
    <t>g</t>
  </si>
  <si>
    <t>8119002N3026</t>
  </si>
  <si>
    <t>アブストラル舌下錠400μg</t>
  </si>
  <si>
    <t>400μg1錠</t>
  </si>
  <si>
    <t>【般】オキシコドン徐放カプセル20mg</t>
  </si>
  <si>
    <t>mL</t>
  </si>
  <si>
    <t>8119002N4022</t>
  </si>
  <si>
    <t>10%1mL</t>
  </si>
  <si>
    <t>【般】オキシコドン徐放カプセル40mg</t>
  </si>
  <si>
    <t>8119002N1023</t>
  </si>
  <si>
    <t>アヘンチンキ「第一三共」</t>
  </si>
  <si>
    <t>【般】オキシコドン徐放カプセル5mg</t>
  </si>
  <si>
    <t>8119002G6034</t>
  </si>
  <si>
    <t>アヘン散</t>
  </si>
  <si>
    <t>10%1g</t>
  </si>
  <si>
    <t>【般】オキシコドン徐放錠10mg(乱用防止製剤)</t>
  </si>
  <si>
    <t>加算1,2</t>
  </si>
  <si>
    <t>8119002G6026</t>
  </si>
  <si>
    <t>アヘン散「第一三共」</t>
  </si>
  <si>
    <t>シオノギファーマ=塩野義</t>
  </si>
  <si>
    <t>先発○</t>
  </si>
  <si>
    <t>2</t>
  </si>
  <si>
    <t>8119002G7030</t>
  </si>
  <si>
    <t>アヘン末「第一三共」</t>
  </si>
  <si>
    <t>アヘン末</t>
  </si>
  <si>
    <t>1g</t>
  </si>
  <si>
    <t>【般】オキシコドン徐放錠20mg(乱用防止製剤)</t>
  </si>
  <si>
    <t>8119002G7022</t>
  </si>
  <si>
    <t>注</t>
  </si>
  <si>
    <t>アルチバ静注用2mg</t>
  </si>
  <si>
    <t>レミフェンタニル塩酸塩注射用</t>
  </si>
  <si>
    <t>2mg1瓶</t>
  </si>
  <si>
    <t>瓶</t>
  </si>
  <si>
    <t>8119002G8037</t>
  </si>
  <si>
    <t>アルチバ静注用5mg</t>
  </si>
  <si>
    <t>5mg1瓶</t>
  </si>
  <si>
    <t>【般】オキシコドン徐放錠40mg(乱用防止製剤)</t>
  </si>
  <si>
    <t>8119002G8029</t>
  </si>
  <si>
    <t>外</t>
  </si>
  <si>
    <t>アンペック坐剤10mg</t>
  </si>
  <si>
    <t>モルヒネ塩酸塩水和物坐剤</t>
  </si>
  <si>
    <t>10mg1個</t>
  </si>
  <si>
    <t>8119002G5038</t>
  </si>
  <si>
    <t>アンペック坐剤20mg</t>
  </si>
  <si>
    <t>20mg1個</t>
  </si>
  <si>
    <t>【般】オキシコドン徐放錠5mg(乱用防止製剤)</t>
  </si>
  <si>
    <t>8119002G5020</t>
  </si>
  <si>
    <t>アンペック坐剤30mg</t>
  </si>
  <si>
    <t>30mg1個</t>
  </si>
  <si>
    <t>8119002B4026</t>
  </si>
  <si>
    <t>アンペック注10mg</t>
  </si>
  <si>
    <t>モルヒネ塩酸塩注射液</t>
  </si>
  <si>
    <t>1%1mL1管</t>
  </si>
  <si>
    <t>1%1mL</t>
  </si>
  <si>
    <t>1mL</t>
  </si>
  <si>
    <t>管</t>
  </si>
  <si>
    <t>1mL×</t>
  </si>
  <si>
    <t>先発品</t>
  </si>
  <si>
    <t>1</t>
  </si>
  <si>
    <t>8119002B2023</t>
  </si>
  <si>
    <t>アンペック注200mg</t>
  </si>
  <si>
    <t>4%5mL1管</t>
  </si>
  <si>
    <t>4%5mL</t>
  </si>
  <si>
    <t>5mL</t>
  </si>
  <si>
    <t>5mL×</t>
  </si>
  <si>
    <t>8119002B5022</t>
  </si>
  <si>
    <t>アンペック注50mg</t>
  </si>
  <si>
    <t>1%5mL1管</t>
  </si>
  <si>
    <t>1%5mL</t>
  </si>
  <si>
    <t>8119002B3020</t>
  </si>
  <si>
    <t>イーフェンバッカル錠100μg</t>
  </si>
  <si>
    <t>フェンタニルクエン酸塩バッカル(2)</t>
  </si>
  <si>
    <t>8119002S3020</t>
  </si>
  <si>
    <t>イーフェンバッカル錠200μg</t>
  </si>
  <si>
    <t>日本臓器</t>
  </si>
  <si>
    <t>【般】オキシコドン経口液10mg</t>
  </si>
  <si>
    <t>8119002S1027</t>
  </si>
  <si>
    <t>イーフェンバッカル錠400μg</t>
  </si>
  <si>
    <t>【般】オキシコドン経口液2.5mg</t>
  </si>
  <si>
    <t>8119002S4026</t>
  </si>
  <si>
    <t>イーフェンバッカル錠50μg</t>
  </si>
  <si>
    <t>50μg1錠</t>
  </si>
  <si>
    <t>【般】オキシコドン経口液20mg</t>
  </si>
  <si>
    <t>8119002S2023</t>
  </si>
  <si>
    <t>イーフェンバッカル錠600μg</t>
  </si>
  <si>
    <t>600μg1錠</t>
  </si>
  <si>
    <t>【般】オキシコドン経口液5mg</t>
  </si>
  <si>
    <t>8119002F7027</t>
  </si>
  <si>
    <t>イーフェンバッカル錠800μg</t>
  </si>
  <si>
    <t>800μg1錠</t>
  </si>
  <si>
    <t>【般】オキシコドン錠10mg(乱用防止製剤)</t>
  </si>
  <si>
    <t>8119002F5024</t>
  </si>
  <si>
    <t>オキシコドン徐放カプセル10mg「テルモ」</t>
  </si>
  <si>
    <t>オキシコドン塩酸塩水和物徐放カプセル</t>
  </si>
  <si>
    <t>【般】オキシコドン錠2.5mg(乱用防止製剤)</t>
  </si>
  <si>
    <t>8119002F8023</t>
  </si>
  <si>
    <t>オキシコドン徐放カプセル20mg「テルモ」</t>
  </si>
  <si>
    <t>20mg1カプセル</t>
  </si>
  <si>
    <t>【般】オキシコドン錠20mg(乱用防止製剤)</t>
  </si>
  <si>
    <t>8119002F6020</t>
  </si>
  <si>
    <t>オキシコドン徐放カプセル40mg「テルモ」</t>
  </si>
  <si>
    <t>40mg1カプセル</t>
  </si>
  <si>
    <t>【般】オキシコドン錠5mg(乱用防止製剤)</t>
  </si>
  <si>
    <t>8119001F1032</t>
  </si>
  <si>
    <t>オキシコドン徐放カプセル5mg「テルモ」</t>
  </si>
  <si>
    <t>5mg1カプセル</t>
  </si>
  <si>
    <t>中枢性鎮咳薬-内用(麻薬性鎮咳薬)</t>
  </si>
  <si>
    <t>オキシメテバノール</t>
  </si>
  <si>
    <t>8115002B2016</t>
  </si>
  <si>
    <t>オキシコドン徐放錠10mg「第一三共」</t>
  </si>
  <si>
    <t>オキシコドン塩酸塩水和物徐放錠(1)</t>
  </si>
  <si>
    <t>8115002B2091</t>
  </si>
  <si>
    <t>アルカロイド系麻薬（天然麻薬）－あへんアルカロイド系麻薬－コデイン系製剤</t>
  </si>
  <si>
    <t>コデインリン酸塩水和物</t>
  </si>
  <si>
    <t>オキシコドン徐放錠10mgNX「第一三共」</t>
  </si>
  <si>
    <t>オキシコドン塩酸塩水和物徐放錠(2)</t>
  </si>
  <si>
    <t>8115002B2105</t>
  </si>
  <si>
    <t>8115001X1012</t>
  </si>
  <si>
    <t>オキシコドン徐放錠20mg「第一三共」</t>
  </si>
  <si>
    <t>20mg1錠</t>
  </si>
  <si>
    <t>8115001X1098</t>
  </si>
  <si>
    <t>オキシコドン徐放錠20mgNX「第一三共」</t>
  </si>
  <si>
    <t>8115001X1101</t>
  </si>
  <si>
    <t>8115001F1017</t>
  </si>
  <si>
    <t>オキシコドン徐放錠40mg「第一三共」</t>
  </si>
  <si>
    <t>40mg1錠</t>
  </si>
  <si>
    <t>8115001F1106</t>
  </si>
  <si>
    <t>オキシコドン徐放錠40mgNX「第一三共」</t>
  </si>
  <si>
    <t>8115001F1092</t>
  </si>
  <si>
    <t>8115003X1011</t>
  </si>
  <si>
    <t>オキシコドン徐放錠5mg「第一三共」</t>
  </si>
  <si>
    <t>5mg1錠</t>
  </si>
  <si>
    <t>8115003X1100</t>
  </si>
  <si>
    <t>ジヒドロコデインリン酸塩</t>
  </si>
  <si>
    <t>オキシコドン徐放錠5mgNX「第一三共」</t>
  </si>
  <si>
    <t>8115003X1089</t>
  </si>
  <si>
    <t>8115004B2015</t>
  </si>
  <si>
    <t>オキシコドン錠10mg「第一三共」</t>
  </si>
  <si>
    <t>オキシコドン塩酸塩水和物錠(1)</t>
  </si>
  <si>
    <t>8115004B2082</t>
  </si>
  <si>
    <t>オキシコドン錠10mgNX「第一三共」</t>
  </si>
  <si>
    <t>オキシコドン塩酸塩水和物錠(2)</t>
  </si>
  <si>
    <t>8115004B2066</t>
  </si>
  <si>
    <t>8219003G3027</t>
  </si>
  <si>
    <t>オキシコドン錠2.5mg「第一三共」</t>
  </si>
  <si>
    <t>2.5mg1錠</t>
  </si>
  <si>
    <t>ヤンセン=ムンディファーマ</t>
  </si>
  <si>
    <t>非アルカロイド系麻薬－合成麻薬－その他</t>
  </si>
  <si>
    <t>麻薬性鎮痛薬-内用(合成麻薬)</t>
  </si>
  <si>
    <t>タペンタドール塩酸塩</t>
  </si>
  <si>
    <t>8219003G1024</t>
  </si>
  <si>
    <t>オキシコドン錠2.5mgNX「第一三共」</t>
  </si>
  <si>
    <t>8219003G2020</t>
  </si>
  <si>
    <t>オキシコドン錠20mg「第一三共」</t>
  </si>
  <si>
    <t>8119003G3021</t>
  </si>
  <si>
    <t>オキシコドン錠20mgNX「第一三共」</t>
  </si>
  <si>
    <t>ヒドロモルフォン塩酸塩</t>
  </si>
  <si>
    <t>8119003G4028</t>
  </si>
  <si>
    <t>オキシコドン錠5mg「第一三共」</t>
  </si>
  <si>
    <t>8119003G1029</t>
  </si>
  <si>
    <t>オキシコドン錠5mgNX「第一三共」</t>
  </si>
  <si>
    <t>8119003G2025</t>
  </si>
  <si>
    <t>オキシコドン注射液10mg「第一三共」</t>
  </si>
  <si>
    <t>オキシコドン塩酸塩水和物注射液</t>
  </si>
  <si>
    <t>8119003F1023</t>
  </si>
  <si>
    <t>オキシコドン注射液50mg「第一三共」</t>
  </si>
  <si>
    <t>8119003F2020</t>
  </si>
  <si>
    <t>オキシコドン内服液10mg「日本臓器」</t>
  </si>
  <si>
    <t>オキシコドン塩酸塩水和物液</t>
  </si>
  <si>
    <t>10mg5mL1包</t>
  </si>
  <si>
    <t>8119003F3026</t>
  </si>
  <si>
    <t>オキシコドン内服液2.5mg「日本臓器」</t>
  </si>
  <si>
    <t>2.5mg2.5mL1包</t>
  </si>
  <si>
    <t>8219001K6020</t>
  </si>
  <si>
    <t>オキシコドン内服液20mg「日本臓器」</t>
  </si>
  <si>
    <t>20mg5mL1包</t>
  </si>
  <si>
    <t>帝國製薬=大鵬薬品</t>
  </si>
  <si>
    <t>フェンタニルクエン酸塩</t>
  </si>
  <si>
    <t>8219001K7026</t>
  </si>
  <si>
    <t>オキシコドン内服液5mg「日本臓器」</t>
  </si>
  <si>
    <t>5mg2.5mL1包</t>
  </si>
  <si>
    <t>8219001K8022</t>
  </si>
  <si>
    <t>オキシコンチンTR錠10mg</t>
  </si>
  <si>
    <t>8219001K5023</t>
  </si>
  <si>
    <t>オキシコンチンTR錠20mg</t>
  </si>
  <si>
    <t>8219001K9029</t>
  </si>
  <si>
    <t>オキシコンチンTR錠40mg</t>
  </si>
  <si>
    <t>8219001T1023</t>
  </si>
  <si>
    <t>オキシコンチンTR錠5mg</t>
  </si>
  <si>
    <t>8219001F1020</t>
  </si>
  <si>
    <t>オキノーム散10mg</t>
  </si>
  <si>
    <t>オキシコドン塩酸塩水和物散</t>
  </si>
  <si>
    <t>10mg1包</t>
  </si>
  <si>
    <t>協和キリン=久光</t>
  </si>
  <si>
    <t>8219001F2026</t>
  </si>
  <si>
    <t>オキノーム散2.5mg</t>
  </si>
  <si>
    <t>2.5mg1包</t>
  </si>
  <si>
    <t>8219001F3022</t>
  </si>
  <si>
    <t>オキノーム散20mg</t>
  </si>
  <si>
    <t>20mg1包</t>
  </si>
  <si>
    <t>8219002F2020</t>
  </si>
  <si>
    <t>オキノーム散5mg</t>
  </si>
  <si>
    <t>5mg1包</t>
  </si>
  <si>
    <t>帝國製薬=テルモ=塩野義</t>
  </si>
  <si>
    <t>メサドン塩酸塩</t>
  </si>
  <si>
    <t>8219002F1024</t>
  </si>
  <si>
    <t>オキファスト注10mg</t>
  </si>
  <si>
    <t>8114003X1014</t>
  </si>
  <si>
    <t>オキファスト注50mg</t>
  </si>
  <si>
    <t>麻毒処局</t>
  </si>
  <si>
    <t>8114003X1081</t>
  </si>
  <si>
    <t>モルヒネ塩酸塩水和物</t>
  </si>
  <si>
    <t>オプソ内服液10mg</t>
  </si>
  <si>
    <t>モルヒネ塩酸塩水和物液</t>
  </si>
  <si>
    <t>8114003X1073</t>
  </si>
  <si>
    <t>8114005N3023</t>
  </si>
  <si>
    <t>オプソ内服液5mg</t>
  </si>
  <si>
    <t>8114005N1020</t>
  </si>
  <si>
    <t>ケタミン塩酸塩注射液</t>
  </si>
  <si>
    <t>500mg10mL1瓶</t>
  </si>
  <si>
    <t>500mg10mL</t>
  </si>
  <si>
    <t>10mL</t>
  </si>
  <si>
    <t>10mL×</t>
  </si>
  <si>
    <t>8114005N2027</t>
  </si>
  <si>
    <t>ケタラール静注用200mg</t>
  </si>
  <si>
    <t>200mg20mL1瓶</t>
  </si>
  <si>
    <t>200mg20mL</t>
  </si>
  <si>
    <t>20mL</t>
  </si>
  <si>
    <t>20mL×</t>
  </si>
  <si>
    <t>8114005S2020</t>
  </si>
  <si>
    <t>ケタラール静注用50mg</t>
  </si>
  <si>
    <t>50mg5mL1管</t>
  </si>
  <si>
    <t>50mg5mL</t>
  </si>
  <si>
    <t>住友ファーマ</t>
  </si>
  <si>
    <t>8114005S1024</t>
  </si>
  <si>
    <t>コデインリン酸塩　10倍散（自家製剤）</t>
  </si>
  <si>
    <t>8114003F1019</t>
  </si>
  <si>
    <t>コデインリン酸塩散10%「タケダ」</t>
  </si>
  <si>
    <t>コデインリン酸塩散10%</t>
  </si>
  <si>
    <t>8114003F1035</t>
  </si>
  <si>
    <t>8114004N4017</t>
  </si>
  <si>
    <t>コデインリン酸塩散10%「第一三共」</t>
  </si>
  <si>
    <t>帝國製薬</t>
  </si>
  <si>
    <t>8114004N4025</t>
  </si>
  <si>
    <t>モルヒネ硫酸塩水和物</t>
  </si>
  <si>
    <t>8114004N5013</t>
  </si>
  <si>
    <t>コデインリン酸塩錠20mg「タケダ」</t>
  </si>
  <si>
    <t>コデインリン酸塩錠</t>
  </si>
  <si>
    <t>8114004N5021</t>
  </si>
  <si>
    <t>8114004N6010</t>
  </si>
  <si>
    <t>コデインリン酸塩錠20mg「第一三共」</t>
  </si>
  <si>
    <t>8114004N6028</t>
  </si>
  <si>
    <t>8114004C3028</t>
  </si>
  <si>
    <t>コデインリン酸塩水和物「タケダ」原末</t>
  </si>
  <si>
    <t>藤本</t>
  </si>
  <si>
    <t>【般】モルヒネ硫酸塩徐放細粒10mg(12時間持続)</t>
  </si>
  <si>
    <t>8114004C1025</t>
  </si>
  <si>
    <t>コデインリン酸塩水和物「第一三共」原末</t>
  </si>
  <si>
    <t>【般】モルヒネ硫酸塩徐放細粒2%(12時間持続)</t>
  </si>
  <si>
    <t>8114004C4024</t>
  </si>
  <si>
    <t>ジヒドロコデインリン酸塩「タケダ」原末</t>
  </si>
  <si>
    <t>【般】モルヒネ硫酸塩徐放細粒30mg(12時間持続)</t>
  </si>
  <si>
    <t>8114004C2021</t>
  </si>
  <si>
    <t>ジヒドロコデインリン酸塩「第一三共」原末</t>
  </si>
  <si>
    <t>【般】モルヒネ硫酸塩徐放細粒6%(12時間持続)</t>
  </si>
  <si>
    <t>8114004G1027</t>
  </si>
  <si>
    <t>ジヒドロコデインリン酸塩散10%「タケダ」</t>
  </si>
  <si>
    <t>ジヒドロコデインリン酸塩散10%</t>
  </si>
  <si>
    <t>8114004G2023</t>
  </si>
  <si>
    <t>ジヒドロコデインリン酸塩散10%「第一三共」</t>
  </si>
  <si>
    <t>8114004G3020</t>
  </si>
  <si>
    <t>タペンタ錠100mg</t>
  </si>
  <si>
    <t>タペンタドール塩酸塩徐放錠</t>
  </si>
  <si>
    <t>100mg1錠</t>
  </si>
  <si>
    <t>8114400A1010</t>
  </si>
  <si>
    <t>タペンタ錠25mg</t>
  </si>
  <si>
    <t>25mg1錠</t>
  </si>
  <si>
    <t>8114400A1070</t>
  </si>
  <si>
    <t>麻薬性鎮痛薬-注射(アルカロイド系),中枢性鎮咳薬-注射(麻薬性鎮咳薬),止瀉薬-注射(麻薬性腸運動抑制薬)</t>
  </si>
  <si>
    <t>8119400A1033</t>
  </si>
  <si>
    <t>タペンタ錠50mg</t>
  </si>
  <si>
    <t>50mg1錠</t>
  </si>
  <si>
    <t>麻薬性鎮痛薬-注射(アルカロイド系)</t>
  </si>
  <si>
    <t>8119400A1025</t>
  </si>
  <si>
    <t>デュロテップMTパッチ12.6mg</t>
  </si>
  <si>
    <t>フェンタニル貼付剤(2)</t>
  </si>
  <si>
    <t>12.6mg1枚</t>
  </si>
  <si>
    <t>8119400A2030</t>
  </si>
  <si>
    <t>デュロテップMTパッチ16.8mg</t>
  </si>
  <si>
    <t>16.8mg1枚</t>
  </si>
  <si>
    <t>8119400A2021</t>
  </si>
  <si>
    <t>デュロテップMTパッチ2.1mg</t>
  </si>
  <si>
    <t>2.1mg1枚</t>
  </si>
  <si>
    <t>1119400A1031</t>
  </si>
  <si>
    <t>デュロテップMTパッチ4.2mg</t>
  </si>
  <si>
    <t>4.2mg1枚</t>
  </si>
  <si>
    <t>中枢神経系用薬－全身麻酔剤－その他</t>
  </si>
  <si>
    <t>注射用全身麻酔薬(その他)</t>
  </si>
  <si>
    <t>ケタミン塩酸塩</t>
  </si>
  <si>
    <t>1119400A2038</t>
  </si>
  <si>
    <t>デュロテップMTパッチ8.4mg</t>
  </si>
  <si>
    <t>8.4mg1枚</t>
  </si>
  <si>
    <t>1119400A3026</t>
  </si>
  <si>
    <t>ドーフル散</t>
  </si>
  <si>
    <t>アヘン・トコン散</t>
  </si>
  <si>
    <t>8119401A2026</t>
  </si>
  <si>
    <t>ナルサス錠12mg</t>
  </si>
  <si>
    <t>ヒドロモルフォン塩酸塩徐放錠</t>
  </si>
  <si>
    <t>12mg1錠</t>
  </si>
  <si>
    <t>8119401A1020</t>
  </si>
  <si>
    <t>ナルサス錠24mg</t>
  </si>
  <si>
    <t>24mg1錠</t>
  </si>
  <si>
    <t>8219400A3015</t>
  </si>
  <si>
    <t>ナルサス錠2mg</t>
  </si>
  <si>
    <t>2mg1錠</t>
  </si>
  <si>
    <t>テルモ</t>
  </si>
  <si>
    <t>8219400A3031</t>
  </si>
  <si>
    <t>麻薬性鎮痛薬-注射(合成麻薬)</t>
  </si>
  <si>
    <t>8219400A1012</t>
  </si>
  <si>
    <t>ナルサス錠6mg</t>
  </si>
  <si>
    <t>6mg1錠</t>
  </si>
  <si>
    <t>8219400A1071</t>
  </si>
  <si>
    <t>8219400A2019</t>
  </si>
  <si>
    <t>ナルベイン注20mg</t>
  </si>
  <si>
    <t>ヒドロモルフォン塩酸塩注射液</t>
  </si>
  <si>
    <t>20mg2mL1管</t>
  </si>
  <si>
    <t>20mg2mL</t>
  </si>
  <si>
    <t>2mL</t>
  </si>
  <si>
    <t>2mL×</t>
  </si>
  <si>
    <t>8219400A2060</t>
  </si>
  <si>
    <t>8219400A1063</t>
  </si>
  <si>
    <t>ナルベイン注2mg</t>
  </si>
  <si>
    <t>2mg1mL1管</t>
  </si>
  <si>
    <t>2mg1mL</t>
  </si>
  <si>
    <t>8219400A2051</t>
  </si>
  <si>
    <t>ナルラピド錠1mg</t>
  </si>
  <si>
    <t>ヒドロモルフォン塩酸塩錠</t>
  </si>
  <si>
    <t>1mg1錠</t>
  </si>
  <si>
    <t>8219501A1023</t>
  </si>
  <si>
    <t>ナルラピド錠2mg</t>
  </si>
  <si>
    <t>麻処</t>
  </si>
  <si>
    <t>麻薬性鎮痛薬-注射(合成麻薬),鎮痙薬-注射(麻薬性)</t>
  </si>
  <si>
    <t>ペチジン塩酸塩・レバロルファン酒石酸塩</t>
  </si>
  <si>
    <t>8219501A1031</t>
  </si>
  <si>
    <t>ナルラピド錠4mg</t>
  </si>
  <si>
    <t>4mg1錠</t>
  </si>
  <si>
    <t>8219502A1036</t>
  </si>
  <si>
    <t>パシーフカプセル120mg</t>
  </si>
  <si>
    <t>モルヒネ塩酸塩水和物徐放カプセル</t>
  </si>
  <si>
    <t>120mg1カプセル</t>
  </si>
  <si>
    <t>8219502A1028</t>
  </si>
  <si>
    <t>パシーフカプセル30mg</t>
  </si>
  <si>
    <t>8211400A1014</t>
  </si>
  <si>
    <t>パシーフカプセル60mg</t>
  </si>
  <si>
    <t>麻処局</t>
  </si>
  <si>
    <t>8211400A1049</t>
  </si>
  <si>
    <t>非アルカロイド系麻薬－合成麻薬－フェニルピペリジン系製剤</t>
  </si>
  <si>
    <t>ペチジン塩酸塩</t>
  </si>
  <si>
    <t>8211400A2010</t>
  </si>
  <si>
    <t>パンオピン「タケダ」</t>
  </si>
  <si>
    <t>8211400A2045</t>
  </si>
  <si>
    <t>8114402G1047</t>
  </si>
  <si>
    <t>パンオピン皮下注20mg</t>
  </si>
  <si>
    <t>アヘンアルカロイド塩酸塩注射液</t>
  </si>
  <si>
    <t>2%1mL1管</t>
  </si>
  <si>
    <t>2%1mL</t>
  </si>
  <si>
    <t>8114401A1112</t>
  </si>
  <si>
    <t>フェンタニル1日用テープ0.84mg「明治」</t>
  </si>
  <si>
    <t>フェンタニル貼付剤(3)</t>
  </si>
  <si>
    <t>0.84mg1枚</t>
  </si>
  <si>
    <t>8114401A1139</t>
  </si>
  <si>
    <t>フェンタニル1日用テープ1.7mg「明治」</t>
  </si>
  <si>
    <t>1.7mg1枚</t>
  </si>
  <si>
    <t>8114401A1120</t>
  </si>
  <si>
    <t>フェンタニル1日用テープ3.4mg「明治」</t>
  </si>
  <si>
    <t>3.4mg1枚</t>
  </si>
  <si>
    <t>8114401A2119</t>
  </si>
  <si>
    <t>フェンタニル1日用テープ5mg「明治」</t>
  </si>
  <si>
    <t>5mg1枚</t>
  </si>
  <si>
    <t>8114401A2135</t>
  </si>
  <si>
    <t>フェンタニル1日用テープ6.7mg「明治」</t>
  </si>
  <si>
    <t>6.7mg1枚</t>
  </si>
  <si>
    <t>8114401A2127</t>
  </si>
  <si>
    <t>フェンタニル3日用テープ12.6mg「HMT」</t>
  </si>
  <si>
    <t>8114401A3093</t>
  </si>
  <si>
    <t>フェンタニル3日用テープ12.6mg「テイコク」</t>
  </si>
  <si>
    <t>8114401A3107</t>
  </si>
  <si>
    <t>フェンタニル3日用テープ12.6mg「トーワ」</t>
  </si>
  <si>
    <t>8114401A3123</t>
  </si>
  <si>
    <t>フェンタニル3日用テープ12.6mg「明治」</t>
  </si>
  <si>
    <t>8114401A3085</t>
  </si>
  <si>
    <t>フェンタニル3日用テープ16.8mg「HMT」</t>
  </si>
  <si>
    <t>8114401A1015</t>
  </si>
  <si>
    <t>フェンタニル3日用テープ16.8mg「テイコク」</t>
  </si>
  <si>
    <t>8114401A1082</t>
  </si>
  <si>
    <t>8114401A2011</t>
  </si>
  <si>
    <t>フェンタニル3日用テープ16.8mg「トーワ」</t>
  </si>
  <si>
    <t>8114401A2089</t>
  </si>
  <si>
    <t>8114401A3018</t>
  </si>
  <si>
    <t>フェンタニル3日用テープ16.8mg「明治」</t>
  </si>
  <si>
    <t>8114401A3026</t>
  </si>
  <si>
    <t>8219401D1021</t>
  </si>
  <si>
    <t>フェンタニル3日用テープ2.1mg「HMT」</t>
  </si>
  <si>
    <t>ヤンセン</t>
  </si>
  <si>
    <t>レミフェンタニル塩酸塩</t>
  </si>
  <si>
    <t>8219401D1030</t>
  </si>
  <si>
    <t>フェンタニル3日用テープ2.1mg「テイコク」</t>
  </si>
  <si>
    <t>丸石=第一三共</t>
  </si>
  <si>
    <t>8219401D2028</t>
  </si>
  <si>
    <t>フェンタニル3日用テープ2.1mg「トーワ」</t>
  </si>
  <si>
    <t>8219401D2036</t>
  </si>
  <si>
    <t>フェンタニル3日用テープ2.1mg「明治」</t>
  </si>
  <si>
    <t>8219701S6035</t>
  </si>
  <si>
    <t>フェンタニル3日用テープ4.2mg「HMT」</t>
  </si>
  <si>
    <t>帝國製薬=テルモ=日本臓器</t>
  </si>
  <si>
    <t>【般】フェンタニルクエン酸塩テープ0.5mg(1日用)</t>
  </si>
  <si>
    <t>麻薬性鎮痛薬-経皮吸収(合成麻薬)</t>
  </si>
  <si>
    <t>8219701S6027</t>
  </si>
  <si>
    <t>フェンタニル3日用テープ4.2mg「テイコク」</t>
  </si>
  <si>
    <t>久光=協和キリン</t>
  </si>
  <si>
    <t>8219701S1041</t>
  </si>
  <si>
    <t>フェンタニル3日用テープ4.2mg「トーワ」</t>
  </si>
  <si>
    <t>【般】フェンタニルクエン酸塩テープ1mg(1日用)</t>
  </si>
  <si>
    <t>8219701S1033</t>
  </si>
  <si>
    <t>フェンタニル3日用テープ4.2mg「明治」</t>
  </si>
  <si>
    <t>救急=第一三共</t>
  </si>
  <si>
    <t>8219701S1025</t>
  </si>
  <si>
    <t>フェンタニル3日用テープ8.4mg「HMT」</t>
  </si>
  <si>
    <t>8219701S2048</t>
  </si>
  <si>
    <t>フェンタニル3日用テープ8.4mg「テイコク」</t>
  </si>
  <si>
    <t>【般】フェンタニルクエン酸塩テープ2mg(1日用)</t>
  </si>
  <si>
    <t>8219701S2030</t>
  </si>
  <si>
    <t>フェンタニル3日用テープ8.4mg「トーワ」</t>
  </si>
  <si>
    <t>8219701S2021</t>
  </si>
  <si>
    <t>フェンタニル3日用テープ8.4mg「明治」</t>
  </si>
  <si>
    <t>8219701S3044</t>
  </si>
  <si>
    <t>フェンタニルクエン酸塩1日用テープ0.5mg「テイコク」</t>
  </si>
  <si>
    <t>フェンタニルクエン酸塩貼付剤</t>
  </si>
  <si>
    <t>0.5mg1枚</t>
  </si>
  <si>
    <t>【般】フェンタニルクエン酸塩テープ4mg(1日用)</t>
  </si>
  <si>
    <t>8219701S3036</t>
  </si>
  <si>
    <t>フェンタニルクエン酸塩1日用テープ1mg「テイコク」</t>
  </si>
  <si>
    <t>1mg1枚</t>
  </si>
  <si>
    <t>8219701S3028</t>
  </si>
  <si>
    <t>フェンタニルクエン酸塩1日用テープ1mg「第一三共」</t>
  </si>
  <si>
    <t>8219701S4040</t>
  </si>
  <si>
    <t>フェンタニルクエン酸塩1日用テープ2mg「テイコク」</t>
  </si>
  <si>
    <t>2mg1枚</t>
  </si>
  <si>
    <t>【般】フェンタニルクエン酸塩テープ6mg(1日用)</t>
  </si>
  <si>
    <t>8219701S4032</t>
  </si>
  <si>
    <t>フェンタニルクエン酸塩1日用テープ2mg「第一三共」</t>
  </si>
  <si>
    <t>8219701S4024</t>
  </si>
  <si>
    <t>フェンタニルクエン酸塩1日用テープ4mg「テイコク」</t>
  </si>
  <si>
    <t>4mg1枚</t>
  </si>
  <si>
    <t>8219701S5047</t>
  </si>
  <si>
    <t>フェンタニルクエン酸塩1日用テープ4mg「第一三共」</t>
  </si>
  <si>
    <t>【般】フェンタニルクエン酸塩テープ8mg(1日用)</t>
  </si>
  <si>
    <t>8219701S5039</t>
  </si>
  <si>
    <t>フェンタニルクエン酸塩1日用テープ6mg「テイコク」</t>
  </si>
  <si>
    <t>6mg1枚</t>
  </si>
  <si>
    <t>8219701S5020</t>
  </si>
  <si>
    <t>フェンタニルクエン酸塩1日用テープ6mg「第一三共」</t>
  </si>
  <si>
    <t>8219700T6028</t>
  </si>
  <si>
    <t>フェンタニルクエン酸塩1日用テープ8mg「テイコク」</t>
  </si>
  <si>
    <t>8mg1枚</t>
  </si>
  <si>
    <t>【般】フェンタニルテープ1.38mg(3日用)</t>
  </si>
  <si>
    <t>フェンタニル</t>
  </si>
  <si>
    <t>8219700U1021</t>
  </si>
  <si>
    <t>フェンタニルクエン酸塩1日用テープ8mg「第一三共」</t>
  </si>
  <si>
    <t>【般】フェンタニルテープ11mg(3日用)</t>
  </si>
  <si>
    <t>8219700S8025</t>
  </si>
  <si>
    <t>フェンタニル注射液0.1mg「テルモ」</t>
  </si>
  <si>
    <t>フェンタニルクエン酸塩0.005%2mL注射液</t>
  </si>
  <si>
    <t>0.005%2mL1管</t>
  </si>
  <si>
    <t>0.005%2mL</t>
  </si>
  <si>
    <t>【般】フェンタニルテープ12.6mg(3日用)</t>
  </si>
  <si>
    <t>8219700S8033</t>
  </si>
  <si>
    <t>フェンタニル注射液0.1mg「第一三共」</t>
  </si>
  <si>
    <t>フェンタニルクエン酸塩注射液</t>
  </si>
  <si>
    <t>久光</t>
  </si>
  <si>
    <t>8219700S8076</t>
  </si>
  <si>
    <t>フェンタニル注射液0.25mg「テルモ」</t>
  </si>
  <si>
    <t>フェンタニルクエン酸塩0.005%5mL注射液</t>
  </si>
  <si>
    <t>0.005%5mL1管</t>
  </si>
  <si>
    <t>0.005%5mL</t>
  </si>
  <si>
    <t>8219700S8068</t>
  </si>
  <si>
    <t>フェンタニル注射液0.25mg「第一三共」</t>
  </si>
  <si>
    <t>東和薬品</t>
  </si>
  <si>
    <t>8219700S8041</t>
  </si>
  <si>
    <t>フェンタニル注射液0.5mg「テルモ」</t>
  </si>
  <si>
    <t>フェンタニルクエン酸塩0.005%10mL注射液</t>
  </si>
  <si>
    <t>0.005%10mL1管</t>
  </si>
  <si>
    <t>0.005%10mL</t>
  </si>
  <si>
    <t>祐徳=MeijiSeika</t>
  </si>
  <si>
    <t>8219700S9021</t>
  </si>
  <si>
    <t>フェントステープ0.5mg</t>
  </si>
  <si>
    <t>【般】フェンタニルテープ16.8mg(3日用)</t>
  </si>
  <si>
    <t>8219700S9030</t>
  </si>
  <si>
    <t>フェントステープ1mg</t>
  </si>
  <si>
    <t>8219700S9072</t>
  </si>
  <si>
    <t>フェントステープ2mg</t>
  </si>
  <si>
    <t>8219700S9064</t>
  </si>
  <si>
    <t>フェントステープ4mg</t>
  </si>
  <si>
    <t>8219700S9048</t>
  </si>
  <si>
    <t>フェントステープ6mg</t>
  </si>
  <si>
    <t>8219700S5026</t>
  </si>
  <si>
    <t>フェントステープ8mg</t>
  </si>
  <si>
    <t>【般】フェンタニルテープ2.1mg(3日用)</t>
  </si>
  <si>
    <t>8219700S5034</t>
  </si>
  <si>
    <t>プレペノン注100mgシリンジ</t>
  </si>
  <si>
    <t>モルヒネ塩酸塩水和物キット</t>
  </si>
  <si>
    <t>1%10mL1筒</t>
  </si>
  <si>
    <t>1%10mL</t>
  </si>
  <si>
    <t>筒</t>
  </si>
  <si>
    <t>8219700S5077</t>
  </si>
  <si>
    <t>ペチジン塩酸塩注射液35mg「タケダ」</t>
  </si>
  <si>
    <t>ペチジン塩酸塩注射液</t>
  </si>
  <si>
    <t>3.5%1mL1管</t>
  </si>
  <si>
    <t>3.5%1mL</t>
  </si>
  <si>
    <t>8219700S5069</t>
  </si>
  <si>
    <t>ペチジン塩酸塩注射液50mg「タケダ」</t>
  </si>
  <si>
    <t>5%1mL1管</t>
  </si>
  <si>
    <t>5%1mL</t>
  </si>
  <si>
    <t>8219700S5042</t>
  </si>
  <si>
    <t>ペチロルファン注射液</t>
  </si>
  <si>
    <t>ペチジン塩酸塩・レバロルファン酒石酸塩(1)注射液</t>
  </si>
  <si>
    <t>1mL1管</t>
  </si>
  <si>
    <t>8219700T7024</t>
  </si>
  <si>
    <t>ペチロルファン配合注HD</t>
  </si>
  <si>
    <t>【般】フェンタニルテープ2.75mg(3日用)</t>
  </si>
  <si>
    <t>8219700S6022</t>
  </si>
  <si>
    <t>ペチロルファン配合注LD</t>
  </si>
  <si>
    <t>ペチジン塩酸塩・レバロルファン酒石酸塩(2)注射液</t>
  </si>
  <si>
    <t>【般】フェンタニルテープ4.2mg(3日用)</t>
  </si>
  <si>
    <t>8219700S6030</t>
  </si>
  <si>
    <t>メサペイン錠10mg</t>
  </si>
  <si>
    <t>メサドン塩酸塩錠</t>
  </si>
  <si>
    <t>8219700S6073</t>
  </si>
  <si>
    <t>メサペイン錠5mg</t>
  </si>
  <si>
    <t>8219700S6065</t>
  </si>
  <si>
    <t>メテバニール錠2mg</t>
  </si>
  <si>
    <t>オキシメテバノール錠</t>
  </si>
  <si>
    <t>8219700S6049</t>
  </si>
  <si>
    <t>モルヒネ塩酸塩錠10mg「DSP」</t>
  </si>
  <si>
    <t>モルヒネ塩酸塩錠</t>
  </si>
  <si>
    <t>8219700T8020</t>
  </si>
  <si>
    <t>モルヒネ塩酸塩水和物「タケダ」原末</t>
  </si>
  <si>
    <t>【般】フェンタニルテープ5.5mg(3日用)</t>
  </si>
  <si>
    <t>8219700T9027</t>
  </si>
  <si>
    <t>モルヒネ塩酸塩水和物「第一三共」原末</t>
  </si>
  <si>
    <t>【般】フェンタニルテープ8.25mg(3日用)</t>
  </si>
  <si>
    <t>8219700S7029</t>
  </si>
  <si>
    <t>モルヒネ塩酸塩注100mgシリンジ「テルモ」</t>
  </si>
  <si>
    <t>【般】フェンタニルテープ8.4mg(3日用)</t>
  </si>
  <si>
    <t>8219700S7037</t>
  </si>
  <si>
    <t>モルヒネ塩酸塩注射液10mg「シオノギ」</t>
  </si>
  <si>
    <t>モルヒネ塩酸塩水和物注射液</t>
  </si>
  <si>
    <t>8219700S7070</t>
  </si>
  <si>
    <t>モルヒネ塩酸塩注射液10mg「タケダ」</t>
  </si>
  <si>
    <t>8219700S7061</t>
  </si>
  <si>
    <t>モルヒネ塩酸塩注射液10mg「第一三共」</t>
  </si>
  <si>
    <t>8219700S7045</t>
  </si>
  <si>
    <t>モルヒネ塩酸塩注射液200mg「シオノギ」</t>
  </si>
  <si>
    <t>8219700T1034</t>
  </si>
  <si>
    <t>モルヒネ塩酸塩注射液200mg「タケダ」</t>
  </si>
  <si>
    <t>【般】フェンタニルテープ0.84mg(1日用)</t>
  </si>
  <si>
    <t>8219700T1026</t>
  </si>
  <si>
    <t>モルヒネ塩酸塩注射液200mg「テルモ」</t>
  </si>
  <si>
    <t>8219700T2030</t>
  </si>
  <si>
    <t>モルヒネ塩酸塩注射液200mg「第一三共」</t>
  </si>
  <si>
    <t>【般】フェンタニルテープ1.7mg(1日用)</t>
  </si>
  <si>
    <t>8219700T2022</t>
  </si>
  <si>
    <t>モルヒネ塩酸塩注射液50mg「シオノギ」</t>
  </si>
  <si>
    <t>8219700T3037</t>
  </si>
  <si>
    <t>モルヒネ塩酸塩注射液50mg「タケダ」</t>
  </si>
  <si>
    <t>【般】フェンタニルテープ3.4mg(1日用)</t>
  </si>
  <si>
    <t>8219700T3029</t>
  </si>
  <si>
    <t>モルヒネ塩酸塩注射液50mg「第一三共」</t>
  </si>
  <si>
    <t>8219700T4033</t>
  </si>
  <si>
    <t>モルヒネ硫酸塩水和物徐放細粒分包10mg「フジモト」</t>
  </si>
  <si>
    <t>モルヒネ硫酸塩水和物徐放細粒</t>
  </si>
  <si>
    <t>【般】フェンタニルテープ5mg(1日用)</t>
  </si>
  <si>
    <t>8219700T4025</t>
  </si>
  <si>
    <t>モルヒネ硫酸塩水和物徐放細粒分包30mg「フジモト」</t>
  </si>
  <si>
    <t>30mg1包</t>
  </si>
  <si>
    <t>8219700T5030</t>
  </si>
  <si>
    <t>モルペス細粒2%</t>
  </si>
  <si>
    <t>2%1g</t>
  </si>
  <si>
    <t>【般】フェンタニルテープ6.7mg(1日用)</t>
  </si>
  <si>
    <t>8219700T5021</t>
  </si>
  <si>
    <t>モルペス細粒6%</t>
  </si>
  <si>
    <t>6%1g</t>
  </si>
  <si>
    <t>8114700J1023</t>
  </si>
  <si>
    <t>ラフェンタテープ1.38mg</t>
  </si>
  <si>
    <t>1.38mg1枚</t>
  </si>
  <si>
    <t>麻薬性鎮痛薬-坐剤(アルカロイド系)</t>
  </si>
  <si>
    <t>8114700J2020</t>
  </si>
  <si>
    <t>ラフェンタテープ11mg</t>
  </si>
  <si>
    <t>11mg1枚</t>
  </si>
  <si>
    <t>8114700J3026</t>
  </si>
  <si>
    <t>ラフェンタテープ2.75mg</t>
  </si>
  <si>
    <t>2.75mg1枚</t>
  </si>
  <si>
    <t>8119002G2039</t>
  </si>
  <si>
    <t>ラフェンタテープ5.5mg</t>
  </si>
  <si>
    <t>5.5mg1枚</t>
  </si>
  <si>
    <t>8119002G3035</t>
  </si>
  <si>
    <t>ラフェンタテープ8.25mg</t>
  </si>
  <si>
    <t>8.25mg1枚</t>
  </si>
  <si>
    <t>8119002G4031</t>
  </si>
  <si>
    <t>レミフェンタニル静注用2mg「第一三共」</t>
  </si>
  <si>
    <t>8119002G1032</t>
  </si>
  <si>
    <t>レミフェンタニル静注用5mg「第一三共」</t>
  </si>
  <si>
    <t>8119002F3021</t>
  </si>
  <si>
    <t>ワンデュロパッチ0.84mg</t>
  </si>
  <si>
    <t>8119002F1029</t>
  </si>
  <si>
    <t>ワンデュロパッチ1.7mg</t>
  </si>
  <si>
    <t>8119002F4028</t>
  </si>
  <si>
    <t>ワンデュロパッチ3.4mg</t>
  </si>
  <si>
    <t>8119002F2025</t>
  </si>
  <si>
    <t>ワンデュロパッチ5mg</t>
  </si>
  <si>
    <t>8114402G1039</t>
  </si>
  <si>
    <t>ワンデュロパッチ6.7mg</t>
  </si>
  <si>
    <t>弱ペチロルファン注射液</t>
  </si>
  <si>
    <t>○第○○○○号</t>
    <phoneticPr fontId="25"/>
  </si>
  <si>
    <t>令和○年</t>
    <phoneticPr fontId="25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</si>
  <si>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5"/>
  </si>
  <si>
    <t>Ver2.1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</si>
</sst>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 "/>
    <numFmt numFmtId="178" formatCode="0.00_);\(0.00\)"/>
    <numFmt numFmtId="179" formatCode="0_);\(0\)"/>
  </numFmts>
  <fonts count="28">
    <font>
      <sz val="11"/>
      <color theme="1"/>
      <name val="游ゴシック"/>
      <charset val="134"/>
      <scheme val="minor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u/>
      <sz val="12"/>
      <color rgb="FF800080"/>
      <name val="ＭＳ Ｐゴシック"/>
      <family val="3"/>
      <charset val="128"/>
    </font>
    <font>
      <u/>
      <sz val="11"/>
      <color rgb="FF0000FF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MS P ゴシック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" fillId="0" borderId="0" applyBorder="0">
      <protection locked="0"/>
    </xf>
  </cellStyleXfs>
  <cellXfs count="208">
    <xf numFmtId="0" fontId="0" fillId="0" borderId="0" xfId="0"/>
    <xf numFmtId="0" fontId="1" fillId="0" borderId="0" xfId="2" applyFill="1" applyBorder="1" applyAlignment="1">
      <protection locked="0"/>
    </xf>
    <xf numFmtId="0" fontId="1" fillId="0" borderId="0" xfId="2" applyBorder="1" applyAlignment="1">
      <protection locked="0"/>
    </xf>
    <xf numFmtId="0" fontId="1" fillId="2" borderId="0" xfId="2" applyFill="1" applyBorder="1" applyAlignment="1">
      <protection locked="0"/>
    </xf>
    <xf numFmtId="0" fontId="0" fillId="0" borderId="0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NumberFormat="1" applyFill="1" applyBorder="1" applyAlignment="1" applyProtection="1">
      <protection locked="0"/>
    </xf>
    <xf numFmtId="49" fontId="0" fillId="3" borderId="0" xfId="0" applyNumberFormat="1" applyFill="1" applyBorder="1" applyAlignment="1" applyProtection="1">
      <protection locked="0"/>
    </xf>
    <xf numFmtId="2" fontId="0" fillId="3" borderId="0" xfId="0" applyNumberFormat="1" applyFill="1" applyBorder="1" applyAlignment="1" applyProtection="1">
      <protection locked="0"/>
    </xf>
    <xf numFmtId="14" fontId="0" fillId="3" borderId="0" xfId="0" applyNumberFormat="1" applyFill="1" applyBorder="1" applyAlignment="1" applyProtection="1"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29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10" borderId="2" xfId="0" applyFont="1" applyFill="1" applyBorder="1" applyAlignment="1" applyProtection="1">
      <alignment horizontal="left" vertical="center" wrapText="1"/>
      <protection locked="0"/>
    </xf>
    <xf numFmtId="0" fontId="15" fillId="9" borderId="30" xfId="0" applyFont="1" applyFill="1" applyBorder="1" applyAlignment="1">
      <alignment horizontal="right" vertical="center" wrapText="1"/>
    </xf>
    <xf numFmtId="0" fontId="15" fillId="10" borderId="30" xfId="0" applyFont="1" applyFill="1" applyBorder="1" applyAlignment="1" applyProtection="1">
      <alignment horizontal="right" vertical="center" wrapText="1"/>
      <protection locked="0"/>
    </xf>
    <xf numFmtId="0" fontId="2" fillId="9" borderId="30" xfId="0" applyFont="1" applyFill="1" applyBorder="1" applyAlignment="1">
      <alignment horizontal="center" vertical="center" shrinkToFit="1"/>
    </xf>
    <xf numFmtId="178" fontId="15" fillId="5" borderId="31" xfId="0" applyNumberFormat="1" applyFont="1" applyFill="1" applyBorder="1" applyAlignment="1" applyProtection="1">
      <alignment vertical="center" shrinkToFit="1"/>
      <protection locked="0"/>
    </xf>
    <xf numFmtId="0" fontId="2" fillId="4" borderId="32" xfId="0" applyFont="1" applyFill="1" applyBorder="1" applyAlignment="1">
      <alignment horizontal="center" vertical="center" shrinkToFit="1"/>
    </xf>
    <xf numFmtId="178" fontId="15" fillId="6" borderId="31" xfId="0" applyNumberFormat="1" applyFont="1" applyFill="1" applyBorder="1" applyAlignment="1" applyProtection="1">
      <alignment horizontal="right" vertical="center" shrinkToFit="1"/>
      <protection locked="0"/>
    </xf>
    <xf numFmtId="0" fontId="15" fillId="10" borderId="3" xfId="0" applyFont="1" applyFill="1" applyBorder="1" applyAlignment="1" applyProtection="1">
      <alignment vertical="center" wrapText="1"/>
      <protection locked="0"/>
    </xf>
    <xf numFmtId="0" fontId="15" fillId="10" borderId="16" xfId="0" applyFont="1" applyFill="1" applyBorder="1" applyAlignment="1" applyProtection="1">
      <alignment vertical="center" wrapText="1"/>
      <protection locked="0"/>
    </xf>
    <xf numFmtId="178" fontId="15" fillId="5" borderId="33" xfId="0" applyNumberFormat="1" applyFont="1" applyFill="1" applyBorder="1" applyAlignment="1" applyProtection="1">
      <alignment horizontal="right" vertical="center" shrinkToFit="1"/>
      <protection locked="0"/>
    </xf>
    <xf numFmtId="178" fontId="15" fillId="6" borderId="33" xfId="0" applyNumberFormat="1" applyFont="1" applyFill="1" applyBorder="1" applyAlignment="1" applyProtection="1">
      <alignment horizontal="right" vertical="center" shrinkToFit="1"/>
      <protection locked="0"/>
    </xf>
    <xf numFmtId="0" fontId="2" fillId="11" borderId="0" xfId="0" applyFont="1" applyFill="1" applyAlignment="1">
      <alignment horizontal="center" vertical="center"/>
    </xf>
    <xf numFmtId="178" fontId="15" fillId="7" borderId="31" xfId="0" applyNumberFormat="1" applyFont="1" applyFill="1" applyBorder="1" applyAlignment="1" applyProtection="1">
      <alignment horizontal="right" vertical="center" shrinkToFit="1"/>
      <protection locked="0"/>
    </xf>
    <xf numFmtId="178" fontId="12" fillId="8" borderId="31" xfId="0" applyNumberFormat="1" applyFont="1" applyFill="1" applyBorder="1" applyAlignment="1" applyProtection="1">
      <alignment horizontal="right" vertical="center" shrinkToFit="1"/>
      <protection locked="0"/>
    </xf>
    <xf numFmtId="178" fontId="15" fillId="10" borderId="34" xfId="0" applyNumberFormat="1" applyFont="1" applyFill="1" applyBorder="1" applyAlignment="1" applyProtection="1">
      <alignment horizontal="right" vertical="center" shrinkToFit="1"/>
      <protection locked="0"/>
    </xf>
    <xf numFmtId="178" fontId="15" fillId="10" borderId="2" xfId="0" applyNumberFormat="1" applyFont="1" applyFill="1" applyBorder="1" applyAlignment="1" applyProtection="1">
      <alignment horizontal="right" vertical="center" shrinkToFit="1"/>
      <protection locked="0"/>
    </xf>
    <xf numFmtId="178" fontId="15" fillId="7" borderId="33" xfId="0" applyNumberFormat="1" applyFont="1" applyFill="1" applyBorder="1" applyAlignment="1" applyProtection="1">
      <alignment horizontal="right" vertical="center" shrinkToFit="1"/>
      <protection locked="0"/>
    </xf>
    <xf numFmtId="178" fontId="12" fillId="8" borderId="33" xfId="0" applyNumberFormat="1" applyFont="1" applyFill="1" applyBorder="1" applyAlignment="1" applyProtection="1">
      <alignment horizontal="right" vertical="center" shrinkToFit="1"/>
      <protection locked="0"/>
    </xf>
    <xf numFmtId="178" fontId="15" fillId="10" borderId="20" xfId="0" applyNumberFormat="1" applyFont="1" applyFill="1" applyBorder="1" applyAlignment="1" applyProtection="1">
      <alignment horizontal="right" vertical="center" shrinkToFit="1"/>
      <protection locked="0"/>
    </xf>
    <xf numFmtId="178" fontId="15" fillId="10" borderId="3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8" fontId="15" fillId="10" borderId="30" xfId="0" applyNumberFormat="1" applyFont="1" applyFill="1" applyBorder="1" applyAlignment="1" applyProtection="1">
      <alignment horizontal="right" vertical="center" shrinkToFit="1"/>
      <protection locked="0"/>
    </xf>
    <xf numFmtId="0" fontId="15" fillId="10" borderId="30" xfId="0" applyFont="1" applyFill="1" applyBorder="1" applyAlignment="1" applyProtection="1">
      <alignment horizontal="left" vertical="center" wrapText="1" shrinkToFit="1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8" fontId="15" fillId="10" borderId="16" xfId="0" applyNumberFormat="1" applyFont="1" applyFill="1" applyBorder="1" applyAlignment="1" applyProtection="1">
      <alignment horizontal="right" vertical="center" shrinkToFit="1"/>
      <protection locked="0"/>
    </xf>
    <xf numFmtId="0" fontId="15" fillId="10" borderId="16" xfId="0" applyFont="1" applyFill="1" applyBorder="1" applyAlignment="1" applyProtection="1">
      <alignment horizontal="left" vertical="center" shrinkToFit="1"/>
      <protection locked="0"/>
    </xf>
    <xf numFmtId="0" fontId="15" fillId="1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vertical="center" wrapText="1"/>
    </xf>
    <xf numFmtId="178" fontId="15" fillId="5" borderId="38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39" xfId="0" applyFont="1" applyFill="1" applyBorder="1" applyAlignment="1">
      <alignment horizontal="center" vertical="center" shrinkToFit="1"/>
    </xf>
    <xf numFmtId="178" fontId="15" fillId="6" borderId="38" xfId="0" applyNumberFormat="1" applyFont="1" applyFill="1" applyBorder="1" applyAlignment="1" applyProtection="1">
      <alignment horizontal="right" vertical="center" shrinkToFit="1"/>
      <protection locked="0"/>
    </xf>
    <xf numFmtId="178" fontId="15" fillId="7" borderId="38" xfId="0" applyNumberFormat="1" applyFont="1" applyFill="1" applyBorder="1" applyAlignment="1" applyProtection="1">
      <alignment horizontal="right" vertical="center" shrinkToFit="1"/>
      <protection locked="0"/>
    </xf>
    <xf numFmtId="178" fontId="12" fillId="8" borderId="38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1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12" borderId="47" xfId="0" applyFont="1" applyFill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vertical="center"/>
    </xf>
    <xf numFmtId="0" fontId="20" fillId="0" borderId="50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vertical="center"/>
    </xf>
    <xf numFmtId="58" fontId="20" fillId="0" borderId="51" xfId="0" applyNumberFormat="1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0" fillId="0" borderId="51" xfId="0" applyFont="1" applyBorder="1" applyAlignment="1">
      <alignment horizontal="left" vertical="center"/>
    </xf>
    <xf numFmtId="0" fontId="19" fillId="10" borderId="3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10" borderId="20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right" vertical="center" shrinkToFit="1"/>
    </xf>
    <xf numFmtId="0" fontId="17" fillId="0" borderId="17" xfId="0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right" vertical="center"/>
    </xf>
    <xf numFmtId="0" fontId="19" fillId="10" borderId="16" xfId="0" applyFont="1" applyFill="1" applyBorder="1" applyAlignment="1" applyProtection="1">
      <alignment horizontal="left" vertical="center" shrinkToFit="1"/>
      <protection locked="0"/>
    </xf>
    <xf numFmtId="0" fontId="19" fillId="10" borderId="17" xfId="0" applyFont="1" applyFill="1" applyBorder="1" applyAlignment="1" applyProtection="1">
      <alignment horizontal="left" vertical="center" shrinkToFit="1"/>
      <protection locked="0"/>
    </xf>
    <xf numFmtId="0" fontId="19" fillId="10" borderId="20" xfId="0" applyFont="1" applyFill="1" applyBorder="1" applyAlignment="1" applyProtection="1">
      <alignment horizontal="left" vertical="center" shrinkToFit="1"/>
      <protection locked="0"/>
    </xf>
    <xf numFmtId="0" fontId="19" fillId="10" borderId="52" xfId="0" applyFont="1" applyFill="1" applyBorder="1" applyAlignment="1" applyProtection="1">
      <alignment horizontal="left" vertical="center" wrapText="1"/>
      <protection locked="0"/>
    </xf>
    <xf numFmtId="0" fontId="19" fillId="10" borderId="53" xfId="0" applyFont="1" applyFill="1" applyBorder="1" applyAlignment="1" applyProtection="1">
      <alignment horizontal="left" vertical="center" wrapText="1"/>
      <protection locked="0"/>
    </xf>
    <xf numFmtId="0" fontId="19" fillId="10" borderId="54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176" fontId="19" fillId="10" borderId="16" xfId="0" applyNumberFormat="1" applyFont="1" applyFill="1" applyBorder="1" applyAlignment="1" applyProtection="1">
      <alignment horizontal="left" vertical="center"/>
      <protection locked="0"/>
    </xf>
    <xf numFmtId="176" fontId="19" fillId="10" borderId="17" xfId="0" applyNumberFormat="1" applyFont="1" applyFill="1" applyBorder="1" applyAlignment="1" applyProtection="1">
      <alignment horizontal="left" vertical="center"/>
      <protection locked="0"/>
    </xf>
    <xf numFmtId="176" fontId="19" fillId="10" borderId="20" xfId="0" applyNumberFormat="1" applyFont="1" applyFill="1" applyBorder="1" applyAlignment="1" applyProtection="1">
      <alignment horizontal="left" vertical="center"/>
      <protection locked="0"/>
    </xf>
    <xf numFmtId="0" fontId="19" fillId="10" borderId="16" xfId="0" applyFont="1" applyFill="1" applyBorder="1" applyAlignment="1" applyProtection="1">
      <alignment horizontal="left" vertical="center"/>
      <protection locked="0"/>
    </xf>
    <xf numFmtId="0" fontId="19" fillId="10" borderId="17" xfId="0" applyFont="1" applyFill="1" applyBorder="1" applyAlignment="1" applyProtection="1">
      <alignment horizontal="left" vertical="center"/>
      <protection locked="0"/>
    </xf>
    <xf numFmtId="0" fontId="19" fillId="10" borderId="20" xfId="0" applyFont="1" applyFill="1" applyBorder="1" applyAlignment="1" applyProtection="1">
      <alignment horizontal="left" vertical="center"/>
      <protection locked="0"/>
    </xf>
    <xf numFmtId="0" fontId="2" fillId="9" borderId="2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5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177" fontId="17" fillId="0" borderId="16" xfId="0" applyNumberFormat="1" applyFont="1" applyFill="1" applyBorder="1" applyAlignment="1">
      <alignment horizontal="center" vertical="center"/>
    </xf>
    <xf numFmtId="177" fontId="17" fillId="0" borderId="20" xfId="0" applyNumberFormat="1" applyFont="1" applyFill="1" applyBorder="1" applyAlignment="1">
      <alignment horizontal="center" vertical="center"/>
    </xf>
    <xf numFmtId="178" fontId="17" fillId="0" borderId="16" xfId="0" applyNumberFormat="1" applyFont="1" applyFill="1" applyBorder="1" applyAlignment="1">
      <alignment horizontal="center" vertical="center"/>
    </xf>
    <xf numFmtId="178" fontId="17" fillId="0" borderId="17" xfId="0" applyNumberFormat="1" applyFont="1" applyFill="1" applyBorder="1" applyAlignment="1">
      <alignment horizontal="center" vertical="center"/>
    </xf>
    <xf numFmtId="177" fontId="17" fillId="0" borderId="17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142"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numFmt numFmtId="0" formatCode="General"/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numFmt numFmtId="179" formatCode="0_);\(0\)"/>
    </dxf>
    <dxf>
      <numFmt numFmtId="179" formatCode="0_);\(0\)"/>
    </dxf>
    <dxf>
      <numFmt numFmtId="179" formatCode="0_);\(0\)"/>
    </dxf>
    <dxf>
      <numFmt numFmtId="1" formatCode="0"/>
    </dxf>
    <dxf>
      <font>
        <color rgb="FF9F9F9F"/>
      </font>
      <fill>
        <patternFill patternType="solid">
          <fgColor theme="0" tint="-0.24994659260841701"/>
          <bgColor rgb="FF9F9F9F"/>
        </patternFill>
      </fill>
      <border>
        <left/>
        <right/>
        <top/>
        <bottom/>
      </border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rgb="FFFFB3FA"/>
        </patternFill>
      </fill>
    </dxf>
    <dxf>
      <fill>
        <patternFill patternType="solid">
          <bgColor rgb="FFFFB3FA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fill>
        <patternFill patternType="solid">
          <bgColor theme="0" tint="-0.1498764000366222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fill>
        <patternFill patternType="solid">
          <bgColor rgb="FFFF0000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numFmt numFmtId="179" formatCode="0_);\(0\)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7" tint="0.79989013336588644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</dxfs>
  <tableStyles count="0" defaultTableStyle="TableStyleMedium2" defaultPivotStyle="PivotStyleLight16"/>
  <colors>
    <mruColors>
      <color rgb="FF9F9F9F"/>
      <color rgb="FFD9D9D9"/>
      <color rgb="FFDDEBF7"/>
      <color rgb="FF99FF99"/>
      <color rgb="FFFFFF99"/>
      <color rgb="FFFFF2CC"/>
      <color rgb="FFBF604C"/>
      <color rgb="FFF509E2"/>
      <color rgb="FF6B2E4F"/>
      <color rgb="FFFFB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17" Type="http://schemas.openxmlformats.org/officeDocument/2006/relationships/image" Target="../media/image34.emf"/><Relationship Id="rId2" Type="http://schemas.openxmlformats.org/officeDocument/2006/relationships/image" Target="../media/image19.emf"/><Relationship Id="rId16" Type="http://schemas.openxmlformats.org/officeDocument/2006/relationships/image" Target="../media/image33.emf"/><Relationship Id="rId1" Type="http://schemas.openxmlformats.org/officeDocument/2006/relationships/image" Target="../media/image18.emf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5" Type="http://schemas.openxmlformats.org/officeDocument/2006/relationships/image" Target="../media/image22.emf"/><Relationship Id="rId15" Type="http://schemas.openxmlformats.org/officeDocument/2006/relationships/image" Target="../media/image32.emf"/><Relationship Id="rId10" Type="http://schemas.openxmlformats.org/officeDocument/2006/relationships/image" Target="../media/image27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Relationship Id="rId4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10</xdr:row>
      <xdr:rowOff>125605</xdr:rowOff>
    </xdr:from>
    <xdr:to>
      <xdr:col>11</xdr:col>
      <xdr:colOff>137159</xdr:colOff>
      <xdr:row>12</xdr:row>
      <xdr:rowOff>121803</xdr:rowOff>
    </xdr:to>
    <xdr:grpSp>
      <xdr:nvGrpSpPr>
        <xdr:cNvPr id="4" name="グループ化 3"/>
        <xdr:cNvGrpSpPr/>
      </xdr:nvGrpSpPr>
      <xdr:grpSpPr>
        <a:xfrm>
          <a:off x="845548" y="2411605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3" name="図 12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38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3" name="直線コネクタ 2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37</xdr:row>
      <xdr:rowOff>125605</xdr:rowOff>
    </xdr:from>
    <xdr:to>
      <xdr:col>11</xdr:col>
      <xdr:colOff>137159</xdr:colOff>
      <xdr:row>39</xdr:row>
      <xdr:rowOff>121803</xdr:rowOff>
    </xdr:to>
    <xdr:grpSp>
      <xdr:nvGrpSpPr>
        <xdr:cNvPr id="119" name="グループ化 118"/>
        <xdr:cNvGrpSpPr/>
      </xdr:nvGrpSpPr>
      <xdr:grpSpPr>
        <a:xfrm>
          <a:off x="845548" y="12045462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20" name="図 119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39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21" name="直線コネクタ 120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64</xdr:row>
      <xdr:rowOff>125605</xdr:rowOff>
    </xdr:from>
    <xdr:to>
      <xdr:col>11</xdr:col>
      <xdr:colOff>137159</xdr:colOff>
      <xdr:row>66</xdr:row>
      <xdr:rowOff>121803</xdr:rowOff>
    </xdr:to>
    <xdr:grpSp>
      <xdr:nvGrpSpPr>
        <xdr:cNvPr id="122" name="グループ化 121"/>
        <xdr:cNvGrpSpPr/>
      </xdr:nvGrpSpPr>
      <xdr:grpSpPr>
        <a:xfrm>
          <a:off x="845548" y="21679319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23" name="図 122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0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24" name="直線コネクタ 123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91</xdr:row>
      <xdr:rowOff>125605</xdr:rowOff>
    </xdr:from>
    <xdr:to>
      <xdr:col>11</xdr:col>
      <xdr:colOff>137159</xdr:colOff>
      <xdr:row>93</xdr:row>
      <xdr:rowOff>121803</xdr:rowOff>
    </xdr:to>
    <xdr:grpSp>
      <xdr:nvGrpSpPr>
        <xdr:cNvPr id="125" name="グループ化 124"/>
        <xdr:cNvGrpSpPr/>
      </xdr:nvGrpSpPr>
      <xdr:grpSpPr>
        <a:xfrm>
          <a:off x="845548" y="31313176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26" name="図 125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1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27" name="直線コネクタ 126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118</xdr:row>
      <xdr:rowOff>125605</xdr:rowOff>
    </xdr:from>
    <xdr:to>
      <xdr:col>11</xdr:col>
      <xdr:colOff>137159</xdr:colOff>
      <xdr:row>120</xdr:row>
      <xdr:rowOff>121803</xdr:rowOff>
    </xdr:to>
    <xdr:grpSp>
      <xdr:nvGrpSpPr>
        <xdr:cNvPr id="128" name="グループ化 127"/>
        <xdr:cNvGrpSpPr/>
      </xdr:nvGrpSpPr>
      <xdr:grpSpPr>
        <a:xfrm>
          <a:off x="845548" y="40947034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29" name="図 128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2"/>
                  </a:ext>
                </a:extLst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30" name="直線コネクタ 129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145</xdr:row>
      <xdr:rowOff>125605</xdr:rowOff>
    </xdr:from>
    <xdr:to>
      <xdr:col>11</xdr:col>
      <xdr:colOff>137159</xdr:colOff>
      <xdr:row>147</xdr:row>
      <xdr:rowOff>121803</xdr:rowOff>
    </xdr:to>
    <xdr:grpSp>
      <xdr:nvGrpSpPr>
        <xdr:cNvPr id="131" name="グループ化 130"/>
        <xdr:cNvGrpSpPr/>
      </xdr:nvGrpSpPr>
      <xdr:grpSpPr>
        <a:xfrm>
          <a:off x="845548" y="50580891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32" name="図 131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3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33" name="直線コネクタ 132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172</xdr:row>
      <xdr:rowOff>125605</xdr:rowOff>
    </xdr:from>
    <xdr:to>
      <xdr:col>11</xdr:col>
      <xdr:colOff>137159</xdr:colOff>
      <xdr:row>174</xdr:row>
      <xdr:rowOff>121803</xdr:rowOff>
    </xdr:to>
    <xdr:grpSp>
      <xdr:nvGrpSpPr>
        <xdr:cNvPr id="134" name="グループ化 133"/>
        <xdr:cNvGrpSpPr/>
      </xdr:nvGrpSpPr>
      <xdr:grpSpPr>
        <a:xfrm>
          <a:off x="845548" y="60214748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35" name="図 134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4"/>
                  </a:ext>
                </a:extLst>
              </xdr:cNvPicPr>
            </xdr:nvPicPr>
            <xdr:blipFill>
              <a:blip xmlns:r="http://schemas.openxmlformats.org/officeDocument/2006/relationships" r:embed="rId7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36" name="直線コネクタ 135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199</xdr:row>
      <xdr:rowOff>125605</xdr:rowOff>
    </xdr:from>
    <xdr:to>
      <xdr:col>11</xdr:col>
      <xdr:colOff>137159</xdr:colOff>
      <xdr:row>201</xdr:row>
      <xdr:rowOff>121803</xdr:rowOff>
    </xdr:to>
    <xdr:grpSp>
      <xdr:nvGrpSpPr>
        <xdr:cNvPr id="137" name="グループ化 136"/>
        <xdr:cNvGrpSpPr/>
      </xdr:nvGrpSpPr>
      <xdr:grpSpPr>
        <a:xfrm>
          <a:off x="845548" y="69848605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38" name="図 137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5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39" name="直線コネクタ 138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226</xdr:row>
      <xdr:rowOff>125605</xdr:rowOff>
    </xdr:from>
    <xdr:to>
      <xdr:col>11</xdr:col>
      <xdr:colOff>137159</xdr:colOff>
      <xdr:row>228</xdr:row>
      <xdr:rowOff>121803</xdr:rowOff>
    </xdr:to>
    <xdr:grpSp>
      <xdr:nvGrpSpPr>
        <xdr:cNvPr id="140" name="グループ化 139"/>
        <xdr:cNvGrpSpPr/>
      </xdr:nvGrpSpPr>
      <xdr:grpSpPr>
        <a:xfrm>
          <a:off x="845548" y="79482462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41" name="図 140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6"/>
                  </a:ext>
                </a:extLst>
              </xdr:cNvPicPr>
            </xdr:nvPicPr>
            <xdr:blipFill>
              <a:blip xmlns:r="http://schemas.openxmlformats.org/officeDocument/2006/relationships" r:embed="rId9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42" name="直線コネクタ 141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253</xdr:row>
      <xdr:rowOff>125605</xdr:rowOff>
    </xdr:from>
    <xdr:to>
      <xdr:col>11</xdr:col>
      <xdr:colOff>137159</xdr:colOff>
      <xdr:row>255</xdr:row>
      <xdr:rowOff>121803</xdr:rowOff>
    </xdr:to>
    <xdr:grpSp>
      <xdr:nvGrpSpPr>
        <xdr:cNvPr id="143" name="グループ化 142"/>
        <xdr:cNvGrpSpPr/>
      </xdr:nvGrpSpPr>
      <xdr:grpSpPr>
        <a:xfrm>
          <a:off x="845548" y="89116319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44" name="図 143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7"/>
                  </a:ext>
                </a:extLst>
              </xdr:cNvPicPr>
            </xdr:nvPicPr>
            <xdr:blipFill>
              <a:blip xmlns:r="http://schemas.openxmlformats.org/officeDocument/2006/relationships" r:embed="rId10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45" name="直線コネクタ 144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280</xdr:row>
      <xdr:rowOff>125605</xdr:rowOff>
    </xdr:from>
    <xdr:to>
      <xdr:col>11</xdr:col>
      <xdr:colOff>137159</xdr:colOff>
      <xdr:row>282</xdr:row>
      <xdr:rowOff>121803</xdr:rowOff>
    </xdr:to>
    <xdr:grpSp>
      <xdr:nvGrpSpPr>
        <xdr:cNvPr id="146" name="グループ化 145"/>
        <xdr:cNvGrpSpPr/>
      </xdr:nvGrpSpPr>
      <xdr:grpSpPr>
        <a:xfrm>
          <a:off x="845548" y="98750176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47" name="図 146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8"/>
                  </a:ext>
                </a:extLst>
              </xdr:cNvPicPr>
            </xdr:nvPicPr>
            <xdr:blipFill>
              <a:blip xmlns:r="http://schemas.openxmlformats.org/officeDocument/2006/relationships" r:embed="rId11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48" name="直線コネクタ 147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307</xdr:row>
      <xdr:rowOff>125605</xdr:rowOff>
    </xdr:from>
    <xdr:to>
      <xdr:col>11</xdr:col>
      <xdr:colOff>137159</xdr:colOff>
      <xdr:row>309</xdr:row>
      <xdr:rowOff>121803</xdr:rowOff>
    </xdr:to>
    <xdr:grpSp>
      <xdr:nvGrpSpPr>
        <xdr:cNvPr id="149" name="グループ化 148"/>
        <xdr:cNvGrpSpPr/>
      </xdr:nvGrpSpPr>
      <xdr:grpSpPr>
        <a:xfrm>
          <a:off x="845548" y="108384034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150" name="図 149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49"/>
                  </a:ext>
                </a:extLst>
              </xdr:cNvPicPr>
            </xdr:nvPicPr>
            <xdr:blipFill>
              <a:blip xmlns:r="http://schemas.openxmlformats.org/officeDocument/2006/relationships" r:embed="rId12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151" name="直線コネクタ 150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334</xdr:row>
      <xdr:rowOff>125605</xdr:rowOff>
    </xdr:from>
    <xdr:to>
      <xdr:col>11</xdr:col>
      <xdr:colOff>137159</xdr:colOff>
      <xdr:row>336</xdr:row>
      <xdr:rowOff>121803</xdr:rowOff>
    </xdr:to>
    <xdr:grpSp>
      <xdr:nvGrpSpPr>
        <xdr:cNvPr id="38" name="グループ化 37"/>
        <xdr:cNvGrpSpPr/>
      </xdr:nvGrpSpPr>
      <xdr:grpSpPr>
        <a:xfrm>
          <a:off x="845548" y="118017891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39" name="図 38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50"/>
                  </a:ext>
                </a:extLst>
              </xdr:cNvPicPr>
            </xdr:nvPicPr>
            <xdr:blipFill>
              <a:blip xmlns:r="http://schemas.openxmlformats.org/officeDocument/2006/relationships" r:embed="rId13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40" name="直線コネクタ 39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361</xdr:row>
      <xdr:rowOff>125605</xdr:rowOff>
    </xdr:from>
    <xdr:to>
      <xdr:col>11</xdr:col>
      <xdr:colOff>137159</xdr:colOff>
      <xdr:row>363</xdr:row>
      <xdr:rowOff>121803</xdr:rowOff>
    </xdr:to>
    <xdr:grpSp>
      <xdr:nvGrpSpPr>
        <xdr:cNvPr id="41" name="グループ化 40"/>
        <xdr:cNvGrpSpPr/>
      </xdr:nvGrpSpPr>
      <xdr:grpSpPr>
        <a:xfrm>
          <a:off x="845548" y="127651748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42" name="図 41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51"/>
                  </a:ext>
                </a:extLst>
              </xdr:cNvPicPr>
            </xdr:nvPicPr>
            <xdr:blipFill>
              <a:blip xmlns:r="http://schemas.openxmlformats.org/officeDocument/2006/relationships" r:embed="rId14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43" name="直線コネクタ 42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388</xdr:row>
      <xdr:rowOff>125605</xdr:rowOff>
    </xdr:from>
    <xdr:to>
      <xdr:col>11</xdr:col>
      <xdr:colOff>137159</xdr:colOff>
      <xdr:row>390</xdr:row>
      <xdr:rowOff>121803</xdr:rowOff>
    </xdr:to>
    <xdr:grpSp>
      <xdr:nvGrpSpPr>
        <xdr:cNvPr id="44" name="グループ化 43"/>
        <xdr:cNvGrpSpPr/>
      </xdr:nvGrpSpPr>
      <xdr:grpSpPr>
        <a:xfrm>
          <a:off x="845548" y="137285605"/>
          <a:ext cx="2543718" cy="513269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45" name="図 44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52"/>
                  </a:ext>
                </a:extLst>
              </xdr:cNvPicPr>
            </xdr:nvPicPr>
            <xdr:blipFill>
              <a:blip xmlns:r="http://schemas.openxmlformats.org/officeDocument/2006/relationships" r:embed="rId15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46" name="直線コネクタ 45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415</xdr:row>
      <xdr:rowOff>125605</xdr:rowOff>
    </xdr:from>
    <xdr:to>
      <xdr:col>11</xdr:col>
      <xdr:colOff>137159</xdr:colOff>
      <xdr:row>417</xdr:row>
      <xdr:rowOff>121803</xdr:rowOff>
    </xdr:to>
    <xdr:grpSp>
      <xdr:nvGrpSpPr>
        <xdr:cNvPr id="47" name="グループ化 46"/>
        <xdr:cNvGrpSpPr/>
      </xdr:nvGrpSpPr>
      <xdr:grpSpPr>
        <a:xfrm>
          <a:off x="845548" y="146919462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48" name="図 47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53"/>
                  </a:ext>
                </a:extLst>
              </xdr:cNvPicPr>
            </xdr:nvPicPr>
            <xdr:blipFill>
              <a:blip xmlns:r="http://schemas.openxmlformats.org/officeDocument/2006/relationships" r:embed="rId16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49" name="直線コネクタ 48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</xdr:colOff>
      <xdr:row>442</xdr:row>
      <xdr:rowOff>125605</xdr:rowOff>
    </xdr:from>
    <xdr:to>
      <xdr:col>11</xdr:col>
      <xdr:colOff>137159</xdr:colOff>
      <xdr:row>444</xdr:row>
      <xdr:rowOff>121803</xdr:rowOff>
    </xdr:to>
    <xdr:grpSp>
      <xdr:nvGrpSpPr>
        <xdr:cNvPr id="50" name="グループ化 49"/>
        <xdr:cNvGrpSpPr/>
      </xdr:nvGrpSpPr>
      <xdr:grpSpPr>
        <a:xfrm>
          <a:off x="845548" y="156553319"/>
          <a:ext cx="2543718" cy="513270"/>
          <a:chOff x="579783" y="2342322"/>
          <a:chExt cx="2506317" cy="513270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1" name="図 50"/>
              <xdr:cNvPicPr>
                <a:picLocks noChangeAspect="1" noChangeArrowheads="1"/>
                <a:extLst>
                  <a:ext uri="{84589F7E-364E-4C9E-8A38-B11213B215E9}">
                    <a14:cameraTool cellRange="免許の種類" spid="_x0000_s14954"/>
                  </a:ext>
                </a:extLst>
              </xdr:cNvPicPr>
            </xdr:nvPicPr>
            <xdr:blipFill>
              <a:blip xmlns:r="http://schemas.openxmlformats.org/officeDocument/2006/relationships" r:embed="rId17"/>
              <a:srcRect/>
              <a:stretch>
                <a:fillRect/>
              </a:stretch>
            </xdr:blipFill>
            <xdr:spPr>
              <a:xfrm>
                <a:off x="1546779" y="2342322"/>
                <a:ext cx="1456431" cy="5132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 xmlns:r="http://schemas.openxmlformats.org/officeDocument/2006/relationships"/>
      </mc:AlternateContent>
      <xdr:cxnSp macro="">
        <xdr:nvCxnSpPr>
          <xdr:cNvPr id="52" name="直線コネクタ 51"/>
          <xdr:cNvCxnSpPr/>
        </xdr:nvCxnSpPr>
        <xdr:spPr>
          <a:xfrm>
            <a:off x="579783" y="2714625"/>
            <a:ext cx="2506317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28575</xdr:rowOff>
        </xdr:from>
        <xdr:to>
          <xdr:col>7</xdr:col>
          <xdr:colOff>1447800</xdr:colOff>
          <xdr:row>3</xdr:row>
          <xdr:rowOff>142875</xdr:rowOff>
        </xdr:to>
        <xdr:sp macro="" textlink="">
          <xdr:nvSpPr>
            <xdr:cNvPr id="1027" name="オブジェクト 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28575</xdr:rowOff>
        </xdr:from>
        <xdr:to>
          <xdr:col>7</xdr:col>
          <xdr:colOff>1447800</xdr:colOff>
          <xdr:row>9</xdr:row>
          <xdr:rowOff>152400</xdr:rowOff>
        </xdr:to>
        <xdr:sp macro="" textlink="">
          <xdr:nvSpPr>
            <xdr:cNvPr id="1028" name="1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28575</xdr:rowOff>
        </xdr:from>
        <xdr:to>
          <xdr:col>7</xdr:col>
          <xdr:colOff>1447800</xdr:colOff>
          <xdr:row>6</xdr:row>
          <xdr:rowOff>152400</xdr:rowOff>
        </xdr:to>
        <xdr:sp macro="" textlink="">
          <xdr:nvSpPr>
            <xdr:cNvPr id="1029" name="オブジェクト 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38100</xdr:rowOff>
        </xdr:from>
        <xdr:to>
          <xdr:col>7</xdr:col>
          <xdr:colOff>1447800</xdr:colOff>
          <xdr:row>12</xdr:row>
          <xdr:rowOff>161925</xdr:rowOff>
        </xdr:to>
        <xdr:sp macro="" textlink="">
          <xdr:nvSpPr>
            <xdr:cNvPr id="1030" name="5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C1:Q191" totalsRowShown="0">
  <autoFilter ref="C1:Q191"/>
  <tableColumns count="15">
    <tableColumn id="1" name="投与区分" dataDxfId="14"/>
    <tableColumn id="2" name="医薬品名" dataDxfId="13"/>
    <tableColumn id="3" name="品名検索用1" dataDxfId="12">
      <calculatedColumnFormula>IF(ISERROR(FIND(入力シート➁!$B$3,D2)),"",ROW())</calculatedColumnFormula>
    </tableColumn>
    <tableColumn id="4" name="品名検索用2" dataDxfId="11">
      <calculatedColumnFormula>INDEX(D:D,SMALL(E:E,ROW(D1)))</calculatedColumnFormula>
    </tableColumn>
    <tableColumn id="5" name="一般名" dataDxfId="10"/>
    <tableColumn id="6" name="規格単位" dataDxfId="9"/>
    <tableColumn id="7" name="単位抽出1-1" dataDxfId="8"/>
    <tableColumn id="8" name="単位抽出1-2" dataDxfId="7">
      <calculatedColumnFormula>IFERROR(RIGHT(I2,LEN(I2)-FIND("%",I2)),IFERROR((RIGHT(I2,LEN(I2)-FIND("g",I2))),""))</calculatedColumnFormula>
    </tableColumn>
    <tableColumn id="9" name="単位抽出1結果" dataDxfId="6"/>
    <tableColumn id="10" name="単位抽出2-1" dataDxfId="5">
      <calculatedColumnFormula>RIGHT(H2,LEN(H2)-FIND("1",H2))</calculatedColumnFormula>
    </tableColumn>
    <tableColumn id="11" name="単位抽出2-2" dataDxfId="4">
      <calculatedColumnFormula>IFERROR(RIGHT(L2,LEN(L2)-FIND("1",L2)),"")</calculatedColumnFormula>
    </tableColumn>
    <tableColumn id="12" name="単位抽出2-3" dataDxfId="3">
      <calculatedColumnFormula>IFERROR(RIGHT(M2,LEN(M2)-FIND("1",M2)),"")</calculatedColumnFormula>
    </tableColumn>
    <tableColumn id="13" name="単位抽出2結果" dataDxfId="2"/>
    <tableColumn id="14" name="単位1" dataDxfId="1"/>
    <tableColumn id="15" name="単位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2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__2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3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__1.docx"/><Relationship Id="rId11" Type="http://schemas.openxmlformats.org/officeDocument/2006/relationships/image" Target="../media/image38.emf"/><Relationship Id="rId5" Type="http://schemas.openxmlformats.org/officeDocument/2006/relationships/image" Target="../media/image35.emf"/><Relationship Id="rId10" Type="http://schemas.openxmlformats.org/officeDocument/2006/relationships/package" Target="../embeddings/Microsoft_Word___3.docx"/><Relationship Id="rId4" Type="http://schemas.openxmlformats.org/officeDocument/2006/relationships/package" Target="../embeddings/Microsoft_Word___.docx"/><Relationship Id="rId9" Type="http://schemas.openxmlformats.org/officeDocument/2006/relationships/image" Target="../media/image37.emf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13"/>
  <sheetViews>
    <sheetView tabSelected="1" zoomScale="70" zoomScaleNormal="70" workbookViewId="0">
      <selection activeCell="D4" sqref="D4"/>
    </sheetView>
  </sheetViews>
  <sheetFormatPr defaultColWidth="9" defaultRowHeight="14.25"/>
  <cols>
    <col min="1" max="1" width="1.875" style="92" customWidth="1"/>
    <col min="2" max="2" width="22.375" style="93" customWidth="1"/>
    <col min="3" max="6" width="8.25" style="93" customWidth="1"/>
    <col min="7" max="7" width="48.875" style="93" customWidth="1"/>
    <col min="8" max="8" width="35.25" style="93" customWidth="1"/>
    <col min="9" max="16384" width="9" style="92"/>
  </cols>
  <sheetData>
    <row r="1" spans="2:10" ht="21.75" customHeight="1">
      <c r="B1" s="46" t="s">
        <v>0</v>
      </c>
      <c r="C1" s="94"/>
      <c r="D1" s="95" t="s">
        <v>1</v>
      </c>
      <c r="E1" s="95"/>
      <c r="F1" s="95"/>
      <c r="H1" s="96" t="s">
        <v>2</v>
      </c>
      <c r="J1" s="116" t="s">
        <v>807</v>
      </c>
    </row>
    <row r="3" spans="2:10" ht="36" customHeight="1">
      <c r="B3" s="97" t="s">
        <v>3</v>
      </c>
      <c r="C3" s="135" t="s">
        <v>4</v>
      </c>
      <c r="D3" s="136"/>
      <c r="E3" s="136"/>
      <c r="F3" s="137"/>
      <c r="G3" s="98" t="s">
        <v>5</v>
      </c>
      <c r="H3" s="99" t="s">
        <v>6</v>
      </c>
    </row>
    <row r="4" spans="2:10" ht="44.25" customHeight="1">
      <c r="B4" s="100" t="s">
        <v>7</v>
      </c>
      <c r="C4" s="101" t="s">
        <v>8</v>
      </c>
      <c r="D4" s="102"/>
      <c r="E4" s="138" t="s">
        <v>9</v>
      </c>
      <c r="F4" s="139"/>
      <c r="G4" s="103" t="s">
        <v>10</v>
      </c>
      <c r="H4" s="104" t="s">
        <v>805</v>
      </c>
    </row>
    <row r="5" spans="2:10" ht="44.25" customHeight="1">
      <c r="B5" s="105" t="s">
        <v>11</v>
      </c>
      <c r="C5" s="140"/>
      <c r="D5" s="141"/>
      <c r="E5" s="141"/>
      <c r="F5" s="142"/>
      <c r="G5" s="106" t="s">
        <v>10</v>
      </c>
      <c r="H5" s="107" t="s">
        <v>806</v>
      </c>
    </row>
    <row r="6" spans="2:10" ht="44.25" customHeight="1">
      <c r="B6" s="105" t="s">
        <v>12</v>
      </c>
      <c r="C6" s="143"/>
      <c r="D6" s="144"/>
      <c r="E6" s="144"/>
      <c r="F6" s="145"/>
      <c r="G6" s="108" t="s">
        <v>14</v>
      </c>
      <c r="H6" s="109" t="s">
        <v>15</v>
      </c>
    </row>
    <row r="7" spans="2:10" ht="44.25" customHeight="1">
      <c r="B7" s="105" t="s">
        <v>16</v>
      </c>
      <c r="C7" s="110"/>
      <c r="D7" s="111" t="s">
        <v>17</v>
      </c>
      <c r="E7" s="112"/>
      <c r="F7" s="111" t="s">
        <v>18</v>
      </c>
      <c r="G7" s="108" t="s">
        <v>19</v>
      </c>
      <c r="H7" s="109" t="s">
        <v>804</v>
      </c>
    </row>
    <row r="8" spans="2:10" ht="44.25" customHeight="1">
      <c r="B8" s="105" t="s">
        <v>20</v>
      </c>
      <c r="C8" s="127"/>
      <c r="D8" s="128"/>
      <c r="E8" s="128"/>
      <c r="F8" s="129"/>
      <c r="G8" s="133" t="s">
        <v>21</v>
      </c>
      <c r="H8" s="109" t="s">
        <v>22</v>
      </c>
    </row>
    <row r="9" spans="2:10" ht="44.25" customHeight="1">
      <c r="B9" s="105" t="s">
        <v>23</v>
      </c>
      <c r="C9" s="127"/>
      <c r="D9" s="128"/>
      <c r="E9" s="128"/>
      <c r="F9" s="129"/>
      <c r="G9" s="133"/>
      <c r="H9" s="109" t="s">
        <v>24</v>
      </c>
    </row>
    <row r="10" spans="2:10" ht="93.95" customHeight="1">
      <c r="B10" s="113" t="s">
        <v>25</v>
      </c>
      <c r="C10" s="130"/>
      <c r="D10" s="131"/>
      <c r="E10" s="131"/>
      <c r="F10" s="132"/>
      <c r="G10" s="114" t="s">
        <v>26</v>
      </c>
      <c r="H10" s="115" t="s">
        <v>27</v>
      </c>
    </row>
    <row r="12" spans="2:10">
      <c r="H12" s="134" t="s">
        <v>28</v>
      </c>
    </row>
    <row r="13" spans="2:10">
      <c r="H13" s="134"/>
    </row>
  </sheetData>
  <sheetProtection algorithmName="SHA-512" hashValue="ubTSx6wzSS0H/GZN8A//AEaSVIFmsXWAnoqU5wNNuezCGXcYF3Hz3QLppTin46Jkto1VEwZxKXOeul8t5fEtlw==" saltValue="yKEUBKd+mS9Uhtw7vzRrkg==" spinCount="100000" sheet="1" objects="1" scenarios="1"/>
  <mergeCells count="9">
    <mergeCell ref="C9:F9"/>
    <mergeCell ref="C10:F10"/>
    <mergeCell ref="G8:G9"/>
    <mergeCell ref="H12:H13"/>
    <mergeCell ref="C3:F3"/>
    <mergeCell ref="E4:F4"/>
    <mergeCell ref="C5:F5"/>
    <mergeCell ref="C6:F6"/>
    <mergeCell ref="C8:F8"/>
  </mergeCells>
  <phoneticPr fontId="25"/>
  <dataValidations count="2">
    <dataValidation type="date" allowBlank="1" showInputMessage="1" showErrorMessage="1" sqref="C5:F5">
      <formula1>32874</formula1>
      <formula2>401769</formula2>
    </dataValidation>
    <dataValidation type="whole" allowBlank="1" showInputMessage="1" showErrorMessage="1" sqref="E7">
      <formula1>1</formula1>
      <formula2>9999</formula2>
    </dataValidation>
  </dataValidations>
  <hyperlinks>
    <hyperlink ref="H12:H13" location="入力シート➁!A1" display="入力シート②へ⇒"/>
  </hyperlinks>
  <pageMargins left="0.70866141732283505" right="0.70866141732283505" top="0.74803149606299202" bottom="0.74803149606299202" header="0.31496062992126" footer="0.31496062992126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【非表示シート】!$B$2:$B$5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156"/>
  <sheetViews>
    <sheetView zoomScale="70" zoomScaleNormal="70" workbookViewId="0">
      <pane ySplit="6" topLeftCell="A7" activePane="bottomLeft" state="frozen"/>
      <selection pane="bottomLeft" activeCell="B7" sqref="B7"/>
    </sheetView>
  </sheetViews>
  <sheetFormatPr defaultColWidth="9" defaultRowHeight="18"/>
  <cols>
    <col min="1" max="1" width="3.875" style="16" customWidth="1"/>
    <col min="2" max="2" width="26.875" style="16" customWidth="1"/>
    <col min="3" max="3" width="9.625" style="42" customWidth="1"/>
    <col min="4" max="4" width="6" style="16" customWidth="1"/>
    <col min="5" max="5" width="4.25" style="43" customWidth="1"/>
    <col min="6" max="6" width="11.625" style="16" customWidth="1"/>
    <col min="7" max="7" width="4.25" style="43" customWidth="1"/>
    <col min="8" max="8" width="11.625" style="16" customWidth="1"/>
    <col min="9" max="9" width="4.25" style="43" customWidth="1"/>
    <col min="10" max="10" width="11.625" style="16" customWidth="1"/>
    <col min="11" max="11" width="4.25" style="43" customWidth="1"/>
    <col min="12" max="12" width="11.625" style="16" customWidth="1"/>
    <col min="13" max="13" width="4.25" style="43" customWidth="1"/>
    <col min="14" max="14" width="6.25" style="44" customWidth="1"/>
    <col min="15" max="17" width="6.25" style="16" customWidth="1"/>
    <col min="18" max="18" width="29.375" style="16" customWidth="1"/>
    <col min="19" max="19" width="13" style="45" customWidth="1"/>
    <col min="20" max="20" width="3.5" style="16" customWidth="1"/>
    <col min="21" max="21" width="13" style="16" customWidth="1"/>
    <col min="22" max="24" width="9" style="16" hidden="1" customWidth="1"/>
    <col min="25" max="16384" width="9" style="16"/>
  </cols>
  <sheetData>
    <row r="1" spans="1:24" ht="19.5" customHeight="1">
      <c r="B1" s="46" t="s">
        <v>29</v>
      </c>
      <c r="C1" s="47"/>
      <c r="E1" s="48"/>
      <c r="F1" s="16" t="s">
        <v>30</v>
      </c>
      <c r="I1" s="65"/>
      <c r="J1" s="16" t="s">
        <v>31</v>
      </c>
      <c r="K1" s="16"/>
      <c r="L1" s="43"/>
      <c r="N1" s="53" t="s">
        <v>32</v>
      </c>
      <c r="O1" s="43"/>
      <c r="P1" s="43"/>
      <c r="Q1" s="43"/>
      <c r="R1" s="74"/>
    </row>
    <row r="2" spans="1:24" ht="19.5" customHeight="1">
      <c r="B2" s="49" t="s">
        <v>33</v>
      </c>
      <c r="C2" s="47"/>
      <c r="D2" s="46"/>
    </row>
    <row r="3" spans="1:24" ht="19.5" customHeight="1">
      <c r="B3" s="50"/>
      <c r="C3" s="51" t="s">
        <v>34</v>
      </c>
      <c r="D3" s="46"/>
      <c r="U3" s="150" t="s">
        <v>35</v>
      </c>
    </row>
    <row r="4" spans="1:24" ht="18.75" thickBot="1">
      <c r="C4" s="52" t="s">
        <v>36</v>
      </c>
      <c r="D4" s="53"/>
      <c r="U4" s="151"/>
    </row>
    <row r="5" spans="1:24" ht="17.25" customHeight="1" thickTop="1">
      <c r="B5" s="160" t="s">
        <v>37</v>
      </c>
      <c r="C5" s="154" t="s">
        <v>38</v>
      </c>
      <c r="D5" s="155"/>
      <c r="E5" s="156"/>
      <c r="F5" s="166" t="s">
        <v>39</v>
      </c>
      <c r="G5" s="167"/>
      <c r="H5" s="168" t="s">
        <v>40</v>
      </c>
      <c r="I5" s="169"/>
      <c r="J5" s="170" t="s">
        <v>41</v>
      </c>
      <c r="K5" s="171"/>
      <c r="L5" s="172" t="s">
        <v>42</v>
      </c>
      <c r="M5" s="173"/>
      <c r="N5" s="162" t="s">
        <v>43</v>
      </c>
      <c r="O5" s="164" t="s">
        <v>44</v>
      </c>
      <c r="P5" s="164" t="s">
        <v>45</v>
      </c>
      <c r="Q5" s="164" t="s">
        <v>46</v>
      </c>
      <c r="R5" s="146" t="s">
        <v>47</v>
      </c>
      <c r="S5" s="148" t="s">
        <v>48</v>
      </c>
      <c r="U5" s="152" t="str">
        <f ca="1">IF(AND(入力シート①!D4="",入力シート①!C5="",入力シート①!C6="",入力シート①!C7="",入力シート①!E7="",入力シート①!C8="",入力シート①!C9="",入力シート①!C10="",COUNTIF(S7:S156,"")=A156),"",IF(OR(入力シート①!D4="",入力シート①!C5="",入力シート①!C6="",入力シート①!C7="",入力シート①!E7="",入力シート①!C8="",入力シート①!C9="",入力シート①!C10="",COUNTIF(S7:S156,"×")&gt;0),"×","○"))</f>
        <v/>
      </c>
      <c r="V5" s="75"/>
      <c r="W5" s="75"/>
    </row>
    <row r="6" spans="1:24" ht="17.25" customHeight="1" thickBot="1">
      <c r="B6" s="161"/>
      <c r="C6" s="157"/>
      <c r="D6" s="158"/>
      <c r="E6" s="159"/>
      <c r="F6" s="174" t="s">
        <v>49</v>
      </c>
      <c r="G6" s="175"/>
      <c r="H6" s="174" t="s">
        <v>49</v>
      </c>
      <c r="I6" s="175"/>
      <c r="J6" s="174" t="s">
        <v>49</v>
      </c>
      <c r="K6" s="175"/>
      <c r="L6" s="174" t="s">
        <v>49</v>
      </c>
      <c r="M6" s="175"/>
      <c r="N6" s="163"/>
      <c r="O6" s="165"/>
      <c r="P6" s="165"/>
      <c r="Q6" s="165"/>
      <c r="R6" s="147"/>
      <c r="S6" s="149"/>
      <c r="U6" s="153"/>
      <c r="V6" s="75"/>
      <c r="W6" s="76" t="s">
        <v>50</v>
      </c>
      <c r="X6" s="77" t="s">
        <v>51</v>
      </c>
    </row>
    <row r="7" spans="1:24" ht="39.950000000000003" customHeight="1" thickTop="1">
      <c r="A7" s="16">
        <v>1</v>
      </c>
      <c r="B7" s="54"/>
      <c r="C7" s="55" t="str">
        <f ca="1">IF(AND(B7="",OFFSET(B7,-1,0,1,1)&lt;&gt;""),OFFSET(C7,-1,0,1,1),IF(AND(B7="",OFFSET(B7,-1,0,1,1)="",OR(OFFSET(N7,-1,0,1)&lt;&gt;"",OFFSET(P7,-1,0,1,1)&lt;&gt;"")),OFFSET(C7,-2,0,1,1),IFERROR(VLOOKUP(入力シート➁!B7,テーブル1[[#All],[医薬品名]:[単位2]],COLUMN(入力シート➁!P3)-3,0),"")))</f>
        <v/>
      </c>
      <c r="D7" s="56"/>
      <c r="E7" s="57" t="str">
        <f ca="1">IF(AND(B7="",OFFSET(B7,-1,0,1,1)&lt;&gt;""),OFFSET(E7,-1,0,1,1),IF(AND(B7="",OFFSET(B7,-1,0,1,1)="",OR(OR(OFFSET(F7,-1,0,1)&lt;0,OFFSET(H7,-1,0,1)&lt;0,OFFSET(J7,-1,0,1)&lt;0),OFFSET(P7,-1,0,1,1)&lt;&gt;"")),OFFSET(E7,-2,0,1,1),IFERROR(VLOOKUP(入力シート➁!B7,テーブル1[[#All],[医薬品名]:[単位2]],COLUMN(テーブル1[[#Headers],[単位2]])-3,0),"")))</f>
        <v/>
      </c>
      <c r="F7" s="58"/>
      <c r="G7" s="59" t="str">
        <f ca="1">IF(AND(E7="V",C7&lt;&gt;""),"mL",E7)</f>
        <v/>
      </c>
      <c r="H7" s="60"/>
      <c r="I7" s="59" t="str">
        <f t="shared" ref="I7:I18" ca="1" si="0">G7</f>
        <v/>
      </c>
      <c r="J7" s="66"/>
      <c r="K7" s="59" t="str">
        <f t="shared" ref="K7:K18" ca="1" si="1">G7</f>
        <v/>
      </c>
      <c r="L7" s="67"/>
      <c r="M7" s="59" t="str">
        <f t="shared" ref="M7:M18" ca="1" si="2">G7</f>
        <v/>
      </c>
      <c r="N7" s="68"/>
      <c r="O7" s="69"/>
      <c r="P7" s="69"/>
      <c r="Q7" s="78"/>
      <c r="R7" s="79"/>
      <c r="S7" s="80" t="str">
        <f ca="1">IF(入力シート①!$C$6="麻薬小売業者",$X7,$W7)</f>
        <v/>
      </c>
      <c r="V7" s="16">
        <f>IF(ABS(F7+H7+J7+L7)=ABS(F7)+ABS(H7)+ABS(J7)+ABS(L7),1,2)</f>
        <v>1</v>
      </c>
      <c r="W7" s="81" t="str">
        <f ca="1">IF(AND(D7="",F7="",H7="",J7="",L7="",B7="",N7="",O7="",P7="",Q7="",R7=""),"",IF(OR(AND(OR(N7&lt;&gt;"",O7&lt;&gt;"",P7&lt;&gt;"",Q7&lt;&gt;""),R7=""),AND(F7="",H7="",J7="",L7="")),"×",IF(OR(AND(B7&lt;&gt;"",OFFSET(B7,1,0,1,1)="",OR(OFFSET(D7,1,0,1,1)&lt;&gt;"",OFFSET(D7,2,0,1,1)&lt;&gt;"",COUNTIF(B7,"*自家製剤*")&gt;0),OR(D7&lt;&gt;"",COUNTIF(B7,"*自家製剤*")&gt;0),OR(OFFSET(N7,1,0,1,1)&lt;&gt;"",OFFSET(P7,1,0,1,1)&lt;&gt;"",OFFSET(N7,2,0,1,1)&lt;&gt;"",OFFSET(P7,2,0,1,1)&lt;&gt;""),OFFSET(B7,2,0,1,1)="",F7+H7-J7-O7+ABS(OFFSET(F7,1,0,1,1))+ABS(OFFSET(H7,1,0,1,1))-ABS(OFFSET(J7,1,0,1,1))+ABS(OFFSET(F7,2,0,1,1))+ABS(OFFSET(H7,2,0,1,1))-ABS(OFFSET(J7,2,0,1,1))=L7-Q7+ABS(OFFSET(L7,1,0,1,1))+ABS(OFFSET(L7,2,0,1,1)),IF(OR(OFFSET(F7,1,0,1,1)&lt;0,OFFSET(H7,1,0,1,1)&lt;0,OFFSET(J7,1,0,1,1)&lt;0,OFFSET(L7,1,0,1,1)&lt;0),IF(J7&gt;(ABS(OFFSET(F7,1,0,1,1))+ABS(OFFSET(H7,1,0,1,1)))-ABS(OFFSET(L7,1,0,1,1)),AND(J7-(F7+H7+OFFSET(H7,2,0,1,1)-L7-Q7)&lt;=ABS(OFFSET(N7,1,0,1,1)),ABS(OFFSET(N7,1,0,1,1))&lt;=(ABS(OFFSET(F7,1,0,1,1))+ABS(OFFSET(H7,1,0,1,1)))-ABS(OFFSET(L7,1,0,1,1))),AND(J7-(F7+H7+OFFSET(H7,2,0,1,1)-L7-Q7)&lt;=ABS(OFFSET(N7,1,0,1,1)),ABS(OFFSET(N7,1,0,1,1))&lt;=J7)),IF(OR(OFFSET(F7,2,0,1,1)&lt;0,OFFSET(H7,2,0,1,1)&lt;0,OFFSET(J7,2,0,1,1)&lt;0,OFFSET(L7,2,0,1,1)&lt;0),IF(J7&gt;(ABS(OFFSET(F7,2,0,1,1))+ABS(OFFSET(H7,2,0,1,1)))-ABS(OFFSET(L7,2,0,1,1)),AND(J7-(F7+H7+OFFSET(H7,1,0,1,1)-L7-Q7)&lt;=ABS(OFFSET(N7,2,0,1,1)),ABS(OFFSET(N7,2,0,1,1))&lt;=(ABS(OFFSET(F7,2,0,1,1))+ABS(OFFSET(H7,2,0,1,1)))-ABS(OFFSET(L7,2,0,1,1))),AND(J7-(F7+H7+OFFSET(H7,1,0,1,1)-L7-Q7)&lt;=ABS(OFFSET(N7,2,0,1,1)),ABS(OFFSET(N7,2,0,1,1))&lt;=J7)),TRUE))),AND(B7&lt;&gt;"",OFFSET(B7,1,0,1,1)="",OR(OFFSET(N7,1,0,1,1)&lt;&gt;"",OFFSET(P7,1,0,1,1)&lt;&gt;"",OR(OFFSET(F7,1,0,1,1)&lt;0,OFFSET(H7,1,0,1,1)&lt;0)),OR(OFFSET(B7,2,0,1,1)&lt;&gt;"",OFFSET(S7,2,0,1,1)=""),OR(D7&lt;&gt;"",COUNTIF(B7,"*自家製剤*")&gt;0),F7+H7-J7-O7+ABS(OFFSET(F7,1,0,1,1))+ABS(OFFSET(H7,1,0,1,1))-ABS(OFFSET(J7,1,0,1,1))=L7-Q7+ABS(OFFSET(L7,1,0,1,1)),IF(NOT(OR(OFFSET(F7,1,0,1,1)&lt;0,OFFSET(H7,1,0,1,1)&lt;0,OFFSET(J7,1,0,1,1)&lt;0,OFFSET(L7,1,0,1,1)&lt;0)),TRUE,IF(J7&gt;(ABS(OFFSET(F7,1,0,1,1))+ABS(OFFSET(H7,1,0,1,1)))-ABS(OFFSET(L7,1,0,1,1)),AND(J7-(F7+H7-L7-Q7)&lt;=ABS(OFFSET(N7,1,0,1,1)),ABS(OFFSET(N7,1,0,1,1))&lt;=(ABS(OFFSET(F7,1,0,1,1))+ABS(OFFSET(H7,1,0,1,1)))-ABS(OFFSET(L7,1,0,1,1))),AND(J7-(F7+H7-L7-Q7)&lt;=ABS(OFFSET(N7,1,0,1,1)),ABS(OFFSET(N7,1,0,1,1))&lt;=J7)))),AND(B7&lt;&gt;"",OR(D7&lt;&gt;"",COUNTIF(B7,"*自家製剤*")&gt;0),OR(OFFSET(B7,1,0,1,1)&lt;&gt;"",OFFSET(S7,1,0,1,1)=""),F7+H7-J7-O7=L7-Q7),AND(B7&lt;&gt;"",D7="",ABS(F7)+ABS(H7)-O7-ABS(J7)=ABS(L7),OR(F7&lt;0,H7&lt;0,J7&lt;0,L7&lt;0)),),"○",IF(AND(B7="",OR(F7&lt;&gt;"",H7&lt;&gt;"",J7&lt;&gt;"",L7&lt;&gt;""),R7&lt;&gt;""),"-","×"))))</f>
        <v/>
      </c>
      <c r="X7" s="82" t="str">
        <f ca="1">IF(AND(D7="",F7="",H7="",J7="",L7="",B7="",N7="",O7="",P7="",Q7="",R7=""),"",IF(OR(AND(OR(N7&lt;&gt;"",O7&lt;&gt;"",P7&lt;&gt;"",Q7&lt;&gt;""),R7=""),AND(F7="",H7="",J7="",L7="")),"×",IF(OR(AND(B7&lt;&gt;"",OFFSET(B7,1,0,1,1)="",OR(OFFSET(D7,1,0,1,1)&lt;&gt;"",OFFSET(D7,2,0,1,1)&lt;&gt;"",COUNTIF(B7,"*倍散*")&gt;0),OR(D7&lt;&gt;"",COUNTIF(B7,"*倍散*")&gt;0),OR(OFFSET(P7,1,0,1,1)&lt;&gt;"",OFFSET(P7,2,0,1,1)&lt;&gt;""),OFFSET(B7,2,0,1,1)="",OR(AND(OR(OFFSET(H7,1,0,1,1)&lt;0,OFFSET(J7,1,0,1,1)&lt;0),ABS(OFFSET(H7,1,0,1,1))&lt;=H7,ABS(OFFSET(J7,1,0,1,1))&lt;=J7,OFFSET(J7,2,0,1,1)=""),AND(OR(OFFSET(H7,2,0,1,1)&lt;0,OFFSET(J7,2,0,1,1)&lt;0),ABS(OFFSET(H7,2,0,1,1))&lt;=H7,ABS(OFFSET(J7,2,0,1,1))&lt;=J7,OFFSET(J7,1,0,1,1)="")),F7+H7-J7-O7+IF(OFFSET(H7,1,0,1,1)&gt;=0,OFFSET(H7,1,0,1,1),0)+IF(OFFSET(H7,2,0,1,1)&gt;=0,OFFSET(H7,2,0,1,1),0)=L7-Q7,OFFSET(F7,1,0,1,1)="",OFFSET(L7,1,0,1,1)="",OFFSET(F7,2,0,1,1)="",OFFSET(L7,2,0,1,1)="",OFFSET(N7,1,0,1,1)="",OFFSET(N7,2,0,1,1)=""),AND(B7&lt;&gt;"",OFFSET(B7,1,0,1,1)="",OR(OFFSET(P7,1,0,1,1)&lt;&gt;"",AND(OR(OFFSET(H7,1,0,1,1)&lt;0,OFFSET(J7,1,0,1,1)&lt;0),ABS(OFFSET(H7,1,0,1,1))&lt;=H7,ABS(OFFSET(J7,1,0,1,1))&lt;=J7)),OR(OFFSET(B7,2,0,1,1)&lt;&gt;"",OFFSET(S7,2,0,1,1)=""),OR(D7&lt;&gt;"",COUNTIF(B7,"*倍散*")&gt;0),F7+H7-J7-O7+IF(OFFSET(H7,1,0,1,1)&gt;=0,OFFSET(H7,1,0,1,1),0)=L7-Q7,OFFSET(F7,1,0,1,1)="",OFFSET(L7,1,0,1,1)="",OFFSET(N7,1,0,1,1)=""),AND(B7&lt;&gt;"",OR(D7&lt;&gt;"",COUNTIF(B7,"*倍散*")&gt;0),OR(OFFSET(B7,1,0,1,1)&lt;&gt;"",OFFSET(S7,1,0,1,1)=""),F7+H7-J7-O7=L7-Q7)),"○",IF(AND(B7="",OR(F7&lt;&gt;"",H7&lt;&gt;"",J7&lt;&gt;"",L7&lt;&gt;""),R7&lt;&gt;""),"-","×"))))</f>
        <v/>
      </c>
    </row>
    <row r="8" spans="1:24" ht="39.950000000000003" customHeight="1">
      <c r="A8" s="16">
        <f ca="1">OFFSET(A8,-1,0,1,1)+1</f>
        <v>2</v>
      </c>
      <c r="B8" s="61"/>
      <c r="C8" s="55" t="str">
        <f ca="1">IF(AND(B8="",OFFSET(B8,-1,0,1,1)&lt;&gt;""),OFFSET(C8,-1,0,1,1),IF(AND(B8="",OFFSET(B8,-1,0,1,1)="",OR(OFFSET(N8,-1,0,1)&lt;&gt;"",OFFSET(P8,-1,0,1,1)&lt;&gt;"")),OFFSET(C8,-2,0,1,1),IFERROR(VLOOKUP(入力シート➁!B8,テーブル1[[#All],[医薬品名]:[単位2]],COLUMN(入力シート➁!P4)-3,0),"")))</f>
        <v/>
      </c>
      <c r="D8" s="62"/>
      <c r="E8" s="57" t="str">
        <f ca="1">IF(AND(B8="",OFFSET(B8,-1,0,1,1)&lt;&gt;""),OFFSET(E8,-1,0,1,1),IF(AND(B8="",OFFSET(B8,-1,0,1,1)="",OR(OR(OFFSET(F8,-1,0,1)&lt;0,OFFSET(H8,-1,0,1)&lt;0,OFFSET(J8,-1,0,1)&lt;0),OFFSET(P8,-1,0,1,1)&lt;&gt;"")),OFFSET(E8,-2,0,1,1),IFERROR(VLOOKUP(入力シート➁!B8,テーブル1[[#All],[医薬品名]:[単位2]],COLUMN(テーブル1[[#Headers],[単位2]])-3,0),"")))</f>
        <v/>
      </c>
      <c r="F8" s="63"/>
      <c r="G8" s="59" t="str">
        <f t="shared" ref="G8:G39" ca="1" si="3">IF(AND(E8="V",C8&lt;&gt;""),"mL",E8)</f>
        <v/>
      </c>
      <c r="H8" s="64"/>
      <c r="I8" s="59" t="str">
        <f t="shared" ca="1" si="0"/>
        <v/>
      </c>
      <c r="J8" s="70"/>
      <c r="K8" s="59" t="str">
        <f t="shared" ca="1" si="1"/>
        <v/>
      </c>
      <c r="L8" s="71"/>
      <c r="M8" s="59" t="str">
        <f t="shared" ca="1" si="2"/>
        <v/>
      </c>
      <c r="N8" s="72"/>
      <c r="O8" s="73"/>
      <c r="P8" s="73"/>
      <c r="Q8" s="83"/>
      <c r="R8" s="84"/>
      <c r="S8" s="80" t="str">
        <f ca="1">IF(入力シート①!$C$6="麻薬小売業者",$X8,$W8)</f>
        <v/>
      </c>
      <c r="V8" s="16">
        <f t="shared" ref="V8:V27" si="4">IF(ABS(F8+H8+J8+L8)=ABS(F8)+ABS(H8)+ABS(J8)+ABS(L8),1,2)</f>
        <v>1</v>
      </c>
      <c r="W8" s="81" t="str">
        <f ca="1">IF(AND(D8="",F8="",H8="",J8="",L8="",B8="",N8="",O8="",P8="",Q8="",R8=""),"",IF(OR(AND(OR(N8&lt;&gt;"",O8&lt;&gt;"",P8&lt;&gt;"",Q8&lt;&gt;""),R8=""),AND(F8="",H8="",J8="",L8="")),"×",IF(OR(AND(B8&lt;&gt;"",OFFSET(B8,1,0,1,1)="",OR(OFFSET(D8,1,0,1,1)&lt;&gt;"",OFFSET(D8,2,0,1,1)&lt;&gt;"",COUNTIF(B8,"*自家製剤*")&gt;0),OR(D8&lt;&gt;"",COUNTIF(B8,"*自家製剤*")&gt;0),OR(OFFSET(N8,1,0,1,1)&lt;&gt;"",OFFSET(P8,1,0,1,1)&lt;&gt;"",OFFSET(N8,2,0,1,1)&lt;&gt;"",OFFSET(P8,2,0,1,1)&lt;&gt;""),OFFSET(B8,2,0,1,1)="",F8+H8-J8-O8+ABS(OFFSET(F8,1,0,1,1))+ABS(OFFSET(H8,1,0,1,1))-ABS(OFFSET(J8,1,0,1,1))+ABS(OFFSET(F8,2,0,1,1))+ABS(OFFSET(H8,2,0,1,1))-ABS(OFFSET(J8,2,0,1,1))=L8-Q8+ABS(OFFSET(L8,1,0,1,1))+ABS(OFFSET(L8,2,0,1,1)),IF(OR(OFFSET(F8,1,0,1,1)&lt;0,OFFSET(H8,1,0,1,1)&lt;0,OFFSET(J8,1,0,1,1)&lt;0,OFFSET(L8,1,0,1,1)&lt;0),IF(J8&gt;(ABS(OFFSET(F8,1,0,1,1))+ABS(OFFSET(H8,1,0,1,1)))-ABS(OFFSET(L8,1,0,1,1)),AND(J8-(F8+H8+OFFSET(H8,2,0,1,1)-L8-Q8)&lt;=ABS(OFFSET(N8,1,0,1,1)),ABS(OFFSET(N8,1,0,1,1))&lt;=(ABS(OFFSET(F8,1,0,1,1))+ABS(OFFSET(H8,1,0,1,1)))-ABS(OFFSET(L8,1,0,1,1))),AND(J8-(F8+H8+OFFSET(H8,2,0,1,1)-L8-Q8)&lt;=ABS(OFFSET(N8,1,0,1,1)),ABS(OFFSET(N8,1,0,1,1))&lt;=J8)),IF(OR(OFFSET(F8,2,0,1,1)&lt;0,OFFSET(H8,2,0,1,1)&lt;0,OFFSET(J8,2,0,1,1)&lt;0,OFFSET(L8,2,0,1,1)&lt;0),IF(J8&gt;(ABS(OFFSET(F8,2,0,1,1))+ABS(OFFSET(H8,2,0,1,1)))-ABS(OFFSET(L8,2,0,1,1)),AND(J8-(F8+H8+OFFSET(H8,1,0,1,1)-L8-Q8)&lt;=ABS(OFFSET(N8,2,0,1,1)),ABS(OFFSET(N8,2,0,1,1))&lt;=(ABS(OFFSET(F8,2,0,1,1))+ABS(OFFSET(H8,2,0,1,1)))-ABS(OFFSET(L8,2,0,1,1))),AND(J8-(F8+H8+OFFSET(H8,1,0,1,1)-L8-Q8)&lt;=ABS(OFFSET(N8,2,0,1,1)),ABS(OFFSET(N8,2,0,1,1))&lt;=J8)),TRUE))),AND(B8&lt;&gt;"",OFFSET(B8,1,0,1,1)="",OR(OFFSET(N8,1,0,1,1)&lt;&gt;"",OFFSET(P8,1,0,1,1)&lt;&gt;"",OR(OFFSET(F8,1,0,1,1)&lt;0,OFFSET(H8,1,0,1,1)&lt;0)),OR(OFFSET(B8,2,0,1,1)&lt;&gt;"",OFFSET(S8,2,0,1,1)=""),OR(D8&lt;&gt;"",COUNTIF(B8,"*自家製剤*")&gt;0),F8+H8-J8-O8+ABS(OFFSET(F8,1,0,1,1))+ABS(OFFSET(H8,1,0,1,1))-ABS(OFFSET(J8,1,0,1,1))=L8-Q8+ABS(OFFSET(L8,1,0,1,1)),IF(NOT(OR(OFFSET(F8,1,0,1,1)&lt;0,OFFSET(H8,1,0,1,1)&lt;0,OFFSET(J8,1,0,1,1)&lt;0,OFFSET(L8,1,0,1,1)&lt;0)),TRUE,IF(J8&gt;(ABS(OFFSET(F8,1,0,1,1))+ABS(OFFSET(H8,1,0,1,1)))-ABS(OFFSET(L8,1,0,1,1)),AND(J8-(F8+H8-L8-Q8)&lt;=ABS(OFFSET(N8,1,0,1,1)),ABS(OFFSET(N8,1,0,1,1))&lt;=(ABS(OFFSET(F8,1,0,1,1))+ABS(OFFSET(H8,1,0,1,1)))-ABS(OFFSET(L8,1,0,1,1))),AND(J8-(F8+H8-L8-Q8)&lt;=ABS(OFFSET(N8,1,0,1,1)),ABS(OFFSET(N8,1,0,1,1))&lt;=J8)))),AND(B8&lt;&gt;"",OR(D8&lt;&gt;"",COUNTIF(B8,"*自家製剤*")&gt;0),OR(OFFSET(B8,1,0,1,1)&lt;&gt;"",OFFSET(S8,1,0,1,1)=""),F8+H8-J8-O8=L8-Q8),AND(B8&lt;&gt;"",D8="",ABS(F8)+ABS(H8)-O8-ABS(J8)=ABS(L8),OR(F8&lt;0,H8&lt;0,J8&lt;0,L8&lt;0)),),"○",IF(AND(B8="",OR(F8&lt;&gt;"",H8&lt;&gt;"",J8&lt;&gt;"",L8&lt;&gt;""),R8&lt;&gt;""),"-","×"))))</f>
        <v/>
      </c>
      <c r="X8" s="82" t="str">
        <f ca="1">IF(AND(D8="",F8="",H8="",J8="",L8="",B8="",N8="",O8="",P8="",Q8="",R8=""),"",IF(OR(AND(OR(N8&lt;&gt;"",O8&lt;&gt;"",P8&lt;&gt;"",Q8&lt;&gt;""),R8=""),AND(F8="",H8="",J8="",L8="")),"×",IF(OR(AND(B8&lt;&gt;"",OFFSET(B8,1,0,1,1)="",OR(OFFSET(D8,1,0,1,1)&lt;&gt;"",OFFSET(D8,2,0,1,1)&lt;&gt;"",COUNTIF(B8,"*倍散*")&gt;0),OR(D8&lt;&gt;"",COUNTIF(B8,"*倍散*")&gt;0),OR(OFFSET(P8,1,0,1,1)&lt;&gt;"",OFFSET(P8,2,0,1,1)&lt;&gt;""),OFFSET(B8,2,0,1,1)="",OR(AND(OR(OFFSET(H8,1,0,1,1)&lt;0,OFFSET(J8,1,0,1,1)&lt;0),ABS(OFFSET(H8,1,0,1,1))&lt;=H8,ABS(OFFSET(J8,1,0,1,1))&lt;=J8,OFFSET(J8,2,0,1,1)=""),AND(OR(OFFSET(H8,2,0,1,1)&lt;0,OFFSET(J8,2,0,1,1)&lt;0),ABS(OFFSET(H8,2,0,1,1))&lt;=H8,ABS(OFFSET(J8,2,0,1,1))&lt;=J8,OFFSET(J8,1,0,1,1)="")),F8+H8-J8-O8+IF(OFFSET(H8,1,0,1,1)&gt;=0,OFFSET(H8,1,0,1,1),0)+IF(OFFSET(H8,2,0,1,1)&gt;=0,OFFSET(H8,2,0,1,1),0)=L8-Q8,OFFSET(F8,1,0,1,1)="",OFFSET(L8,1,0,1,1)="",OFFSET(F8,2,0,1,1)="",OFFSET(L8,2,0,1,1)="",OFFSET(N8,1,0,1,1)="",OFFSET(N8,2,0,1,1)=""),AND(B8&lt;&gt;"",OFFSET(B8,1,0,1,1)="",OR(OFFSET(P8,1,0,1,1)&lt;&gt;"",AND(OR(OFFSET(H8,1,0,1,1)&lt;0,OFFSET(J8,1,0,1,1)&lt;0),ABS(OFFSET(H8,1,0,1,1))&lt;=H8,ABS(OFFSET(J8,1,0,1,1))&lt;=J8)),OR(OFFSET(B8,2,0,1,1)&lt;&gt;"",OFFSET(S8,2,0,1,1)=""),OR(D8&lt;&gt;"",COUNTIF(B8,"*倍散*")&gt;0),F8+H8-J8-O8+IF(OFFSET(H8,1,0,1,1)&gt;=0,OFFSET(H8,1,0,1,1),0)=L8-Q8,OFFSET(F8,1,0,1,1)="",OFFSET(L8,1,0,1,1)="",OFFSET(N8,1,0,1,1)=""),AND(B8&lt;&gt;"",OR(D8&lt;&gt;"",COUNTIF(B8,"*倍散*")&gt;0),OR(OFFSET(B8,1,0,1,1)&lt;&gt;"",OFFSET(S8,1,0,1,1)=""),F8+H8-J8-O8=L8-Q8)),"○",IF(AND(B8="",OR(F8&lt;&gt;"",H8&lt;&gt;"",J8&lt;&gt;"",L8&lt;&gt;""),R8&lt;&gt;""),"-","×"))))</f>
        <v/>
      </c>
    </row>
    <row r="9" spans="1:24" ht="39.950000000000003" customHeight="1">
      <c r="A9" s="16">
        <f t="shared" ref="A9:A26" ca="1" si="5">OFFSET(A9,-1,0,1,1)+1</f>
        <v>3</v>
      </c>
      <c r="B9" s="61"/>
      <c r="C9" s="55" t="str">
        <f ca="1">IF(AND(B9="",OFFSET(B9,-1,0,1,1)&lt;&gt;""),OFFSET(C9,-1,0,1,1),IF(AND(B9="",OFFSET(B9,-1,0,1,1)="",OR(OFFSET(N9,-1,0,1)&lt;&gt;"",OFFSET(P9,-1,0,1,1)&lt;&gt;"")),OFFSET(C9,-2,0,1,1),IFERROR(VLOOKUP(入力シート➁!B9,テーブル1[[#All],[医薬品名]:[単位2]],COLUMN(入力シート➁!P5)-3,0),"")))</f>
        <v/>
      </c>
      <c r="D9" s="62"/>
      <c r="E9" s="57" t="str">
        <f ca="1">IF(AND(B9="",OFFSET(B9,-1,0,1,1)&lt;&gt;""),OFFSET(E9,-1,0,1,1),IF(AND(B9="",OFFSET(B9,-1,0,1,1)="",OR(OR(OFFSET(F9,-1,0,1)&lt;0,OFFSET(H9,-1,0,1)&lt;0,OFFSET(J9,-1,0,1)&lt;0),OFFSET(P9,-1,0,1,1)&lt;&gt;"")),OFFSET(E9,-2,0,1,1),IFERROR(VLOOKUP(入力シート➁!B9,テーブル1[[#All],[医薬品名]:[単位2]],COLUMN(テーブル1[[#Headers],[単位2]])-3,0),"")))</f>
        <v/>
      </c>
      <c r="F9" s="63"/>
      <c r="G9" s="59" t="str">
        <f t="shared" ca="1" si="3"/>
        <v/>
      </c>
      <c r="H9" s="64"/>
      <c r="I9" s="59" t="str">
        <f t="shared" ca="1" si="0"/>
        <v/>
      </c>
      <c r="J9" s="70"/>
      <c r="K9" s="59" t="str">
        <f t="shared" ca="1" si="1"/>
        <v/>
      </c>
      <c r="L9" s="71"/>
      <c r="M9" s="59" t="str">
        <f t="shared" ca="1" si="2"/>
        <v/>
      </c>
      <c r="N9" s="72"/>
      <c r="O9" s="73"/>
      <c r="P9" s="73"/>
      <c r="Q9" s="83"/>
      <c r="R9" s="84"/>
      <c r="S9" s="80" t="str">
        <f ca="1">IF(入力シート①!$C$6="麻薬小売業者",$X9,$W9)</f>
        <v/>
      </c>
      <c r="V9" s="16">
        <f t="shared" si="4"/>
        <v>1</v>
      </c>
      <c r="W9" s="81" t="str">
        <f t="shared" ref="W9:W55" ca="1" si="6">IF(AND(D9="",F9="",H9="",J9="",L9="",B9="",N9="",O9="",P9="",Q9="",R9=""),"",IF(OR(AND(OR(N9&lt;&gt;"",O9&lt;&gt;"",P9&lt;&gt;"",Q9&lt;&gt;""),R9=""),AND(F9="",H9="",J9="",L9="")),"×",IF(OR(AND(B9&lt;&gt;"",OFFSET(B9,1,0,1,1)="",OR(OFFSET(D9,1,0,1,1)&lt;&gt;"",OFFSET(D9,2,0,1,1)&lt;&gt;"",COUNTIF(B9,"*自家製剤*")&gt;0),OR(D9&lt;&gt;"",COUNTIF(B9,"*自家製剤*")&gt;0),OR(OFFSET(N9,1,0,1,1)&lt;&gt;"",OFFSET(P9,1,0,1,1)&lt;&gt;"",OFFSET(N9,2,0,1,1)&lt;&gt;"",OFFSET(P9,2,0,1,1)&lt;&gt;""),OFFSET(B9,2,0,1,1)="",F9+H9-J9-O9+ABS(OFFSET(F9,1,0,1,1))+ABS(OFFSET(H9,1,0,1,1))-ABS(OFFSET(J9,1,0,1,1))+ABS(OFFSET(F9,2,0,1,1))+ABS(OFFSET(H9,2,0,1,1))-ABS(OFFSET(J9,2,0,1,1))=L9-Q9+ABS(OFFSET(L9,1,0,1,1))+ABS(OFFSET(L9,2,0,1,1)),IF(OR(OFFSET(F9,1,0,1,1)&lt;0,OFFSET(H9,1,0,1,1)&lt;0,OFFSET(J9,1,0,1,1)&lt;0,OFFSET(L9,1,0,1,1)&lt;0),IF(J9&gt;(ABS(OFFSET(F9,1,0,1,1))+ABS(OFFSET(H9,1,0,1,1)))-ABS(OFFSET(L9,1,0,1,1)),AND(J9-(F9+H9+OFFSET(H9,2,0,1,1)-L9-Q9)&lt;=ABS(OFFSET(N9,1,0,1,1)),ABS(OFFSET(N9,1,0,1,1))&lt;=(ABS(OFFSET(F9,1,0,1,1))+ABS(OFFSET(H9,1,0,1,1)))-ABS(OFFSET(L9,1,0,1,1))),AND(J9-(F9+H9+OFFSET(H9,2,0,1,1)-L9-Q9)&lt;=ABS(OFFSET(N9,1,0,1,1)),ABS(OFFSET(N9,1,0,1,1))&lt;=J9)),IF(OR(OFFSET(F9,2,0,1,1)&lt;0,OFFSET(H9,2,0,1,1)&lt;0,OFFSET(J9,2,0,1,1)&lt;0,OFFSET(L9,2,0,1,1)&lt;0),IF(J9&gt;(ABS(OFFSET(F9,2,0,1,1))+ABS(OFFSET(H9,2,0,1,1)))-ABS(OFFSET(L9,2,0,1,1)),AND(J9-(F9+H9+OFFSET(H9,1,0,1,1)-L9-Q9)&lt;=ABS(OFFSET(N9,2,0,1,1)),ABS(OFFSET(N9,2,0,1,1))&lt;=(ABS(OFFSET(F9,2,0,1,1))+ABS(OFFSET(H9,2,0,1,1)))-ABS(OFFSET(L9,2,0,1,1))),AND(J9-(F9+H9+OFFSET(H9,1,0,1,1)-L9-Q9)&lt;=ABS(OFFSET(N9,2,0,1,1)),ABS(OFFSET(N9,2,0,1,1))&lt;=J9)),TRUE))),AND(B9&lt;&gt;"",OFFSET(B9,1,0,1,1)="",OR(OFFSET(N9,1,0,1,1)&lt;&gt;"",OFFSET(P9,1,0,1,1)&lt;&gt;"",OR(OFFSET(F9,1,0,1,1)&lt;0,OFFSET(H9,1,0,1,1)&lt;0)),OR(OFFSET(B9,2,0,1,1)&lt;&gt;"",OFFSET(S9,2,0,1,1)=""),OR(D9&lt;&gt;"",COUNTIF(B9,"*自家製剤*")&gt;0),F9+H9-J9-O9+ABS(OFFSET(F9,1,0,1,1))+ABS(OFFSET(H9,1,0,1,1))-ABS(OFFSET(J9,1,0,1,1))=L9-Q9+ABS(OFFSET(L9,1,0,1,1)),IF(NOT(OR(OFFSET(F9,1,0,1,1)&lt;0,OFFSET(H9,1,0,1,1)&lt;0,OFFSET(J9,1,0,1,1)&lt;0,OFFSET(L9,1,0,1,1)&lt;0)),TRUE,IF(J9&gt;(ABS(OFFSET(F9,1,0,1,1))+ABS(OFFSET(H9,1,0,1,1)))-ABS(OFFSET(L9,1,0,1,1)),AND(J9-(F9+H9-L9-Q9)&lt;=ABS(OFFSET(N9,1,0,1,1)),ABS(OFFSET(N9,1,0,1,1))&lt;=(ABS(OFFSET(F9,1,0,1,1))+ABS(OFFSET(H9,1,0,1,1)))-ABS(OFFSET(L9,1,0,1,1))),AND(J9-(F9+H9-L9-Q9)&lt;=ABS(OFFSET(N9,1,0,1,1)),ABS(OFFSET(N9,1,0,1,1))&lt;=J9)))),AND(B9&lt;&gt;"",OR(D9&lt;&gt;"",COUNTIF(B9,"*自家製剤*")&gt;0),OR(OFFSET(B9,1,0,1,1)&lt;&gt;"",OFFSET(S9,1,0,1,1)=""),F9+H9-J9-O9=L9-Q9),AND(B9&lt;&gt;"",D9="",ABS(F9)+ABS(H9)-O9-ABS(J9)=ABS(L9),OR(F9&lt;0,H9&lt;0,J9&lt;0,L9&lt;0)),),"○",IF(AND(B9="",OR(F9&lt;&gt;"",H9&lt;&gt;"",J9&lt;&gt;"",L9&lt;&gt;""),R9&lt;&gt;""),"-","×"))))</f>
        <v/>
      </c>
      <c r="X9" s="82" t="str">
        <f t="shared" ref="X9:X39" ca="1" si="7">IF(AND(D9="",F9="",H9="",J9="",L9="",B9="",N9="",O9="",P9="",Q9="",R9=""),"",IF(OR(AND(OR(N9&lt;&gt;"",O9&lt;&gt;"",P9&lt;&gt;"",Q9&lt;&gt;""),R9=""),AND(F9="",H9="",J9="",L9="")),"×",IF(OR(AND(B9&lt;&gt;"",OFFSET(B9,1,0,1,1)="",OR(OFFSET(D9,1,0,1,1)&lt;&gt;"",OFFSET(D9,2,0,1,1)&lt;&gt;"",COUNTIF(B9,"*倍散*")&gt;0),OR(D9&lt;&gt;"",COUNTIF(B9,"*倍散*")&gt;0),OR(OFFSET(P9,1,0,1,1)&lt;&gt;"",OFFSET(P9,2,0,1,1)&lt;&gt;""),OFFSET(B9,2,0,1,1)="",OR(AND(OR(OFFSET(H9,1,0,1,1)&lt;0,OFFSET(J9,1,0,1,1)&lt;0),ABS(OFFSET(H9,1,0,1,1))&lt;=H9,ABS(OFFSET(J9,1,0,1,1))&lt;=J9,OFFSET(J9,2,0,1,1)=""),AND(OR(OFFSET(H9,2,0,1,1)&lt;0,OFFSET(J9,2,0,1,1)&lt;0),ABS(OFFSET(H9,2,0,1,1))&lt;=H9,ABS(OFFSET(J9,2,0,1,1))&lt;=J9,OFFSET(J9,1,0,1,1)="")),F9+H9-J9-O9+IF(OFFSET(H9,1,0,1,1)&gt;=0,OFFSET(H9,1,0,1,1),0)+IF(OFFSET(H9,2,0,1,1)&gt;=0,OFFSET(H9,2,0,1,1),0)=L9-Q9,OFFSET(F9,1,0,1,1)="",OFFSET(L9,1,0,1,1)="",OFFSET(F9,2,0,1,1)="",OFFSET(L9,2,0,1,1)="",OFFSET(N9,1,0,1,1)="",OFFSET(N9,2,0,1,1)=""),AND(B9&lt;&gt;"",OFFSET(B9,1,0,1,1)="",OR(OFFSET(P9,1,0,1,1)&lt;&gt;"",AND(OR(OFFSET(H9,1,0,1,1)&lt;0,OFFSET(J9,1,0,1,1)&lt;0),ABS(OFFSET(H9,1,0,1,1))&lt;=H9,ABS(OFFSET(J9,1,0,1,1))&lt;=J9)),OR(OFFSET(B9,2,0,1,1)&lt;&gt;"",OFFSET(S9,2,0,1,1)=""),OR(D9&lt;&gt;"",COUNTIF(B9,"*倍散*")&gt;0),F9+H9-J9-O9+IF(OFFSET(H9,1,0,1,1)&gt;=0,OFFSET(H9,1,0,1,1),0)=L9-Q9,OFFSET(F9,1,0,1,1)="",OFFSET(L9,1,0,1,1)="",OFFSET(N9,1,0,1,1)=""),AND(B9&lt;&gt;"",OR(D9&lt;&gt;"",COUNTIF(B9,"*倍散*")&gt;0),OR(OFFSET(B9,1,0,1,1)&lt;&gt;"",OFFSET(S9,1,0,1,1)=""),F9+H9-J9-O9=L9-Q9)),"○",IF(AND(B9="",OR(F9&lt;&gt;"",H9&lt;&gt;"",J9&lt;&gt;"",L9&lt;&gt;""),R9&lt;&gt;""),"-","×"))))</f>
        <v/>
      </c>
    </row>
    <row r="10" spans="1:24" ht="39.950000000000003" customHeight="1">
      <c r="A10" s="16">
        <f t="shared" ca="1" si="5"/>
        <v>4</v>
      </c>
      <c r="B10" s="61"/>
      <c r="C10" s="55" t="str">
        <f ca="1">IF(AND(B10="",OFFSET(B10,-1,0,1,1)&lt;&gt;""),OFFSET(C10,-1,0,1,1),IF(AND(B10="",OFFSET(B10,-1,0,1,1)="",OR(OFFSET(N10,-1,0,1)&lt;&gt;"",OFFSET(P10,-1,0,1,1)&lt;&gt;"")),OFFSET(C10,-2,0,1,1),IFERROR(VLOOKUP(入力シート➁!B10,テーブル1[[#All],[医薬品名]:[単位2]],COLUMN(入力シート➁!P6)-3,0),"")))</f>
        <v/>
      </c>
      <c r="D10" s="62"/>
      <c r="E10" s="57" t="str">
        <f ca="1">IF(AND(B10="",OFFSET(B10,-1,0,1,1)&lt;&gt;""),OFFSET(E10,-1,0,1,1),IF(AND(B10="",OFFSET(B10,-1,0,1,1)="",OR(OR(OFFSET(F10,-1,0,1)&lt;0,OFFSET(H10,-1,0,1)&lt;0,OFFSET(J10,-1,0,1)&lt;0),OFFSET(P10,-1,0,1,1)&lt;&gt;"")),OFFSET(E10,-2,0,1,1),IFERROR(VLOOKUP(入力シート➁!B10,テーブル1[[#All],[医薬品名]:[単位2]],COLUMN(テーブル1[[#Headers],[単位2]])-3,0),"")))</f>
        <v/>
      </c>
      <c r="F10" s="63"/>
      <c r="G10" s="59" t="str">
        <f t="shared" ca="1" si="3"/>
        <v/>
      </c>
      <c r="H10" s="64"/>
      <c r="I10" s="59" t="str">
        <f t="shared" ca="1" si="0"/>
        <v/>
      </c>
      <c r="J10" s="70"/>
      <c r="K10" s="59" t="str">
        <f t="shared" ca="1" si="1"/>
        <v/>
      </c>
      <c r="L10" s="71"/>
      <c r="M10" s="59" t="str">
        <f t="shared" ca="1" si="2"/>
        <v/>
      </c>
      <c r="N10" s="72"/>
      <c r="O10" s="73"/>
      <c r="P10" s="73"/>
      <c r="Q10" s="83"/>
      <c r="R10" s="84"/>
      <c r="S10" s="80" t="str">
        <f ca="1">IF(入力シート①!$C$6="麻薬小売業者",$X10,$W10)</f>
        <v/>
      </c>
      <c r="V10" s="16">
        <f t="shared" si="4"/>
        <v>1</v>
      </c>
      <c r="W10" s="81" t="str">
        <f t="shared" ca="1" si="6"/>
        <v/>
      </c>
      <c r="X10" s="82" t="str">
        <f t="shared" ca="1" si="7"/>
        <v/>
      </c>
    </row>
    <row r="11" spans="1:24" ht="39.950000000000003" customHeight="1">
      <c r="A11" s="16">
        <f t="shared" ca="1" si="5"/>
        <v>5</v>
      </c>
      <c r="B11" s="61"/>
      <c r="C11" s="55" t="str">
        <f ca="1">IF(AND(B11="",OFFSET(B11,-1,0,1,1)&lt;&gt;""),OFFSET(C11,-1,0,1,1),IF(AND(B11="",OFFSET(B11,-1,0,1,1)="",OR(OFFSET(N11,-1,0,1)&lt;&gt;"",OFFSET(P11,-1,0,1,1)&lt;&gt;"")),OFFSET(C11,-2,0,1,1),IFERROR(VLOOKUP(入力シート➁!B11,テーブル1[[#All],[医薬品名]:[単位2]],COLUMN(入力シート➁!P7)-3,0),"")))</f>
        <v/>
      </c>
      <c r="D11" s="62"/>
      <c r="E11" s="57" t="str">
        <f ca="1">IF(AND(B11="",OFFSET(B11,-1,0,1,1)&lt;&gt;""),OFFSET(E11,-1,0,1,1),IF(AND(B11="",OFFSET(B11,-1,0,1,1)="",OR(OR(OFFSET(F11,-1,0,1)&lt;0,OFFSET(H11,-1,0,1)&lt;0,OFFSET(J11,-1,0,1)&lt;0),OFFSET(P11,-1,0,1,1)&lt;&gt;"")),OFFSET(E11,-2,0,1,1),IFERROR(VLOOKUP(入力シート➁!B11,テーブル1[[#All],[医薬品名]:[単位2]],COLUMN(テーブル1[[#Headers],[単位2]])-3,0),"")))</f>
        <v/>
      </c>
      <c r="F11" s="63"/>
      <c r="G11" s="59" t="str">
        <f t="shared" ca="1" si="3"/>
        <v/>
      </c>
      <c r="H11" s="64"/>
      <c r="I11" s="59" t="str">
        <f t="shared" ca="1" si="0"/>
        <v/>
      </c>
      <c r="J11" s="70"/>
      <c r="K11" s="59" t="str">
        <f t="shared" ca="1" si="1"/>
        <v/>
      </c>
      <c r="L11" s="71"/>
      <c r="M11" s="59" t="str">
        <f t="shared" ca="1" si="2"/>
        <v/>
      </c>
      <c r="N11" s="72"/>
      <c r="O11" s="73"/>
      <c r="P11" s="73"/>
      <c r="Q11" s="83"/>
      <c r="R11" s="84"/>
      <c r="S11" s="80" t="str">
        <f ca="1">IF(入力シート①!$C$6="麻薬小売業者",$X11,$W11)</f>
        <v/>
      </c>
      <c r="V11" s="16">
        <f t="shared" si="4"/>
        <v>1</v>
      </c>
      <c r="W11" s="81" t="str">
        <f t="shared" ca="1" si="6"/>
        <v/>
      </c>
      <c r="X11" s="82" t="str">
        <f t="shared" ca="1" si="7"/>
        <v/>
      </c>
    </row>
    <row r="12" spans="1:24" ht="39.950000000000003" customHeight="1">
      <c r="A12" s="16">
        <f t="shared" ca="1" si="5"/>
        <v>6</v>
      </c>
      <c r="B12" s="61"/>
      <c r="C12" s="55" t="str">
        <f ca="1">IF(AND(B12="",OFFSET(B12,-1,0,1,1)&lt;&gt;""),OFFSET(C12,-1,0,1,1),IF(AND(B12="",OFFSET(B12,-1,0,1,1)="",OR(OFFSET(N12,-1,0,1)&lt;&gt;"",OFFSET(P12,-1,0,1,1)&lt;&gt;"")),OFFSET(C12,-2,0,1,1),IFERROR(VLOOKUP(入力シート➁!B12,テーブル1[[#All],[医薬品名]:[単位2]],COLUMN(入力シート➁!P8)-3,0),"")))</f>
        <v/>
      </c>
      <c r="D12" s="62"/>
      <c r="E12" s="57" t="str">
        <f ca="1">IF(AND(B12="",OFFSET(B12,-1,0,1,1)&lt;&gt;""),OFFSET(E12,-1,0,1,1),IF(AND(B12="",OFFSET(B12,-1,0,1,1)="",OR(OR(OFFSET(F12,-1,0,1)&lt;0,OFFSET(H12,-1,0,1)&lt;0,OFFSET(J12,-1,0,1)&lt;0),OFFSET(P12,-1,0,1,1)&lt;&gt;"")),OFFSET(E12,-2,0,1,1),IFERROR(VLOOKUP(入力シート➁!B12,テーブル1[[#All],[医薬品名]:[単位2]],COLUMN(テーブル1[[#Headers],[単位2]])-3,0),"")))</f>
        <v/>
      </c>
      <c r="F12" s="63"/>
      <c r="G12" s="59" t="str">
        <f t="shared" ca="1" si="3"/>
        <v/>
      </c>
      <c r="H12" s="64"/>
      <c r="I12" s="59" t="str">
        <f t="shared" ca="1" si="0"/>
        <v/>
      </c>
      <c r="J12" s="70"/>
      <c r="K12" s="59" t="str">
        <f t="shared" ca="1" si="1"/>
        <v/>
      </c>
      <c r="L12" s="71"/>
      <c r="M12" s="59" t="str">
        <f t="shared" ca="1" si="2"/>
        <v/>
      </c>
      <c r="N12" s="72"/>
      <c r="O12" s="73"/>
      <c r="P12" s="73"/>
      <c r="Q12" s="83"/>
      <c r="R12" s="85"/>
      <c r="S12" s="80" t="str">
        <f ca="1">IF(入力シート①!$C$6="麻薬小売業者",$X12,$W12)</f>
        <v/>
      </c>
      <c r="V12" s="16">
        <f t="shared" si="4"/>
        <v>1</v>
      </c>
      <c r="W12" s="81" t="str">
        <f t="shared" ca="1" si="6"/>
        <v/>
      </c>
      <c r="X12" s="82" t="str">
        <f t="shared" ca="1" si="7"/>
        <v/>
      </c>
    </row>
    <row r="13" spans="1:24" ht="39.950000000000003" customHeight="1">
      <c r="A13" s="16">
        <f t="shared" ca="1" si="5"/>
        <v>7</v>
      </c>
      <c r="B13" s="61"/>
      <c r="C13" s="55" t="str">
        <f ca="1">IF(AND(B13="",OFFSET(B13,-1,0,1,1)&lt;&gt;""),OFFSET(C13,-1,0,1,1),IF(AND(B13="",OFFSET(B13,-1,0,1,1)="",OR(OFFSET(N13,-1,0,1)&lt;&gt;"",OFFSET(P13,-1,0,1,1)&lt;&gt;"")),OFFSET(C13,-2,0,1,1),IFERROR(VLOOKUP(入力シート➁!B13,テーブル1[[#All],[医薬品名]:[単位2]],COLUMN(入力シート➁!P9)-3,0),"")))</f>
        <v/>
      </c>
      <c r="D13" s="62"/>
      <c r="E13" s="57" t="str">
        <f ca="1">IF(AND(B13="",OFFSET(B13,-1,0,1,1)&lt;&gt;""),OFFSET(E13,-1,0,1,1),IF(AND(B13="",OFFSET(B13,-1,0,1,1)="",OR(OR(OFFSET(F13,-1,0,1)&lt;0,OFFSET(H13,-1,0,1)&lt;0,OFFSET(J13,-1,0,1)&lt;0),OFFSET(P13,-1,0,1,1)&lt;&gt;"")),OFFSET(E13,-2,0,1,1),IFERROR(VLOOKUP(入力シート➁!B13,テーブル1[[#All],[医薬品名]:[単位2]],COLUMN(テーブル1[[#Headers],[単位2]])-3,0),"")))</f>
        <v/>
      </c>
      <c r="F13" s="63"/>
      <c r="G13" s="59" t="str">
        <f t="shared" ca="1" si="3"/>
        <v/>
      </c>
      <c r="H13" s="64"/>
      <c r="I13" s="59" t="str">
        <f t="shared" ca="1" si="0"/>
        <v/>
      </c>
      <c r="J13" s="70"/>
      <c r="K13" s="59" t="str">
        <f t="shared" ca="1" si="1"/>
        <v/>
      </c>
      <c r="L13" s="71"/>
      <c r="M13" s="59" t="str">
        <f t="shared" ca="1" si="2"/>
        <v/>
      </c>
      <c r="N13" s="72"/>
      <c r="O13" s="73"/>
      <c r="P13" s="73"/>
      <c r="Q13" s="83"/>
      <c r="R13" s="85"/>
      <c r="S13" s="80" t="str">
        <f ca="1">IF(入力シート①!$C$6="麻薬小売業者",$X13,$W13)</f>
        <v/>
      </c>
      <c r="V13" s="16">
        <f t="shared" si="4"/>
        <v>1</v>
      </c>
      <c r="W13" s="81" t="str">
        <f t="shared" ca="1" si="6"/>
        <v/>
      </c>
      <c r="X13" s="82" t="str">
        <f t="shared" ca="1" si="7"/>
        <v/>
      </c>
    </row>
    <row r="14" spans="1:24" ht="39.950000000000003" customHeight="1">
      <c r="A14" s="16">
        <f t="shared" ca="1" si="5"/>
        <v>8</v>
      </c>
      <c r="B14" s="61"/>
      <c r="C14" s="55" t="str">
        <f ca="1">IF(AND(B14="",OFFSET(B14,-1,0,1,1)&lt;&gt;""),OFFSET(C14,-1,0,1,1),IF(AND(B14="",OFFSET(B14,-1,0,1,1)="",OR(OFFSET(N14,-1,0,1)&lt;&gt;"",OFFSET(P14,-1,0,1,1)&lt;&gt;"")),OFFSET(C14,-2,0,1,1),IFERROR(VLOOKUP(入力シート➁!B14,テーブル1[[#All],[医薬品名]:[単位2]],COLUMN(入力シート➁!P10)-3,0),"")))</f>
        <v/>
      </c>
      <c r="D14" s="62"/>
      <c r="E14" s="57" t="str">
        <f ca="1">IF(AND(B14="",OFFSET(B14,-1,0,1,1)&lt;&gt;""),OFFSET(E14,-1,0,1,1),IF(AND(B14="",OFFSET(B14,-1,0,1,1)="",OR(OR(OFFSET(F14,-1,0,1)&lt;0,OFFSET(H14,-1,0,1)&lt;0,OFFSET(J14,-1,0,1)&lt;0),OFFSET(P14,-1,0,1,1)&lt;&gt;"")),OFFSET(E14,-2,0,1,1),IFERROR(VLOOKUP(入力シート➁!B14,テーブル1[[#All],[医薬品名]:[単位2]],COLUMN(テーブル1[[#Headers],[単位2]])-3,0),"")))</f>
        <v/>
      </c>
      <c r="F14" s="63"/>
      <c r="G14" s="59" t="str">
        <f t="shared" ca="1" si="3"/>
        <v/>
      </c>
      <c r="H14" s="64"/>
      <c r="I14" s="59" t="str">
        <f t="shared" ca="1" si="0"/>
        <v/>
      </c>
      <c r="J14" s="70"/>
      <c r="K14" s="59" t="str">
        <f t="shared" ca="1" si="1"/>
        <v/>
      </c>
      <c r="L14" s="71"/>
      <c r="M14" s="59" t="str">
        <f t="shared" ca="1" si="2"/>
        <v/>
      </c>
      <c r="N14" s="72"/>
      <c r="O14" s="73"/>
      <c r="P14" s="73"/>
      <c r="Q14" s="83"/>
      <c r="R14" s="85"/>
      <c r="S14" s="80" t="str">
        <f ca="1">IF(入力シート①!$C$6="麻薬小売業者",$X14,$W14)</f>
        <v/>
      </c>
      <c r="V14" s="16">
        <f t="shared" si="4"/>
        <v>1</v>
      </c>
      <c r="W14" s="81" t="str">
        <f t="shared" ca="1" si="6"/>
        <v/>
      </c>
      <c r="X14" s="82" t="str">
        <f t="shared" ca="1" si="7"/>
        <v/>
      </c>
    </row>
    <row r="15" spans="1:24" ht="39.950000000000003" customHeight="1">
      <c r="A15" s="16">
        <f t="shared" ca="1" si="5"/>
        <v>9</v>
      </c>
      <c r="B15" s="61"/>
      <c r="C15" s="55" t="str">
        <f ca="1">IF(AND(B15="",OFFSET(B15,-1,0,1,1)&lt;&gt;""),OFFSET(C15,-1,0,1,1),IF(AND(B15="",OFFSET(B15,-1,0,1,1)="",OR(OFFSET(N15,-1,0,1)&lt;&gt;"",OFFSET(P15,-1,0,1,1)&lt;&gt;"")),OFFSET(C15,-2,0,1,1),IFERROR(VLOOKUP(入力シート➁!B15,テーブル1[[#All],[医薬品名]:[単位2]],COLUMN(入力シート➁!P11)-3,0),"")))</f>
        <v/>
      </c>
      <c r="D15" s="62"/>
      <c r="E15" s="57" t="str">
        <f ca="1">IF(AND(B15="",OFFSET(B15,-1,0,1,1)&lt;&gt;""),OFFSET(E15,-1,0,1,1),IF(AND(B15="",OFFSET(B15,-1,0,1,1)="",OR(OR(OFFSET(F15,-1,0,1)&lt;0,OFFSET(H15,-1,0,1)&lt;0,OFFSET(J15,-1,0,1)&lt;0),OFFSET(P15,-1,0,1,1)&lt;&gt;"")),OFFSET(E15,-2,0,1,1),IFERROR(VLOOKUP(入力シート➁!B15,テーブル1[[#All],[医薬品名]:[単位2]],COLUMN(テーブル1[[#Headers],[単位2]])-3,0),"")))</f>
        <v/>
      </c>
      <c r="F15" s="63"/>
      <c r="G15" s="59" t="str">
        <f t="shared" ca="1" si="3"/>
        <v/>
      </c>
      <c r="H15" s="64"/>
      <c r="I15" s="59" t="str">
        <f t="shared" ca="1" si="0"/>
        <v/>
      </c>
      <c r="J15" s="70"/>
      <c r="K15" s="59" t="str">
        <f t="shared" ca="1" si="1"/>
        <v/>
      </c>
      <c r="L15" s="71"/>
      <c r="M15" s="59" t="str">
        <f t="shared" ca="1" si="2"/>
        <v/>
      </c>
      <c r="N15" s="72"/>
      <c r="O15" s="73"/>
      <c r="P15" s="73"/>
      <c r="Q15" s="83"/>
      <c r="R15" s="85"/>
      <c r="S15" s="80" t="str">
        <f ca="1">IF(入力シート①!$C$6="麻薬小売業者",$X15,$W15)</f>
        <v/>
      </c>
      <c r="V15" s="16">
        <f t="shared" si="4"/>
        <v>1</v>
      </c>
      <c r="W15" s="81" t="str">
        <f t="shared" ca="1" si="6"/>
        <v/>
      </c>
      <c r="X15" s="82" t="str">
        <f t="shared" ca="1" si="7"/>
        <v/>
      </c>
    </row>
    <row r="16" spans="1:24" ht="39.950000000000003" customHeight="1">
      <c r="A16" s="16">
        <f t="shared" ca="1" si="5"/>
        <v>10</v>
      </c>
      <c r="B16" s="61"/>
      <c r="C16" s="55" t="str">
        <f ca="1">IF(AND(B16="",OFFSET(B16,-1,0,1,1)&lt;&gt;""),OFFSET(C16,-1,0,1,1),IF(AND(B16="",OFFSET(B16,-1,0,1,1)="",OR(OFFSET(N16,-1,0,1)&lt;&gt;"",OFFSET(P16,-1,0,1,1)&lt;&gt;"")),OFFSET(C16,-2,0,1,1),IFERROR(VLOOKUP(入力シート➁!B16,テーブル1[[#All],[医薬品名]:[単位2]],COLUMN(入力シート➁!P12)-3,0),"")))</f>
        <v/>
      </c>
      <c r="D16" s="62"/>
      <c r="E16" s="57" t="str">
        <f ca="1">IF(AND(B16="",OFFSET(B16,-1,0,1,1)&lt;&gt;""),OFFSET(E16,-1,0,1,1),IF(AND(B16="",OFFSET(B16,-1,0,1,1)="",OR(OR(OFFSET(F16,-1,0,1)&lt;0,OFFSET(H16,-1,0,1)&lt;0,OFFSET(J16,-1,0,1)&lt;0),OFFSET(P16,-1,0,1,1)&lt;&gt;"")),OFFSET(E16,-2,0,1,1),IFERROR(VLOOKUP(入力シート➁!B16,テーブル1[[#All],[医薬品名]:[単位2]],COLUMN(テーブル1[[#Headers],[単位2]])-3,0),"")))</f>
        <v/>
      </c>
      <c r="F16" s="63"/>
      <c r="G16" s="59" t="str">
        <f t="shared" ca="1" si="3"/>
        <v/>
      </c>
      <c r="H16" s="64"/>
      <c r="I16" s="59" t="str">
        <f t="shared" ca="1" si="0"/>
        <v/>
      </c>
      <c r="J16" s="70"/>
      <c r="K16" s="59" t="str">
        <f t="shared" ca="1" si="1"/>
        <v/>
      </c>
      <c r="L16" s="71"/>
      <c r="M16" s="59" t="str">
        <f t="shared" ca="1" si="2"/>
        <v/>
      </c>
      <c r="N16" s="72"/>
      <c r="O16" s="73"/>
      <c r="P16" s="73"/>
      <c r="Q16" s="83"/>
      <c r="R16" s="85"/>
      <c r="S16" s="80" t="str">
        <f ca="1">IF(入力シート①!$C$6="麻薬小売業者",$X16,$W16)</f>
        <v/>
      </c>
      <c r="V16" s="16">
        <f t="shared" si="4"/>
        <v>1</v>
      </c>
      <c r="W16" s="81" t="str">
        <f t="shared" ca="1" si="6"/>
        <v/>
      </c>
      <c r="X16" s="82" t="str">
        <f t="shared" ca="1" si="7"/>
        <v/>
      </c>
    </row>
    <row r="17" spans="1:24" ht="39.950000000000003" customHeight="1">
      <c r="A17" s="16">
        <f t="shared" ca="1" si="5"/>
        <v>11</v>
      </c>
      <c r="B17" s="61"/>
      <c r="C17" s="55" t="str">
        <f ca="1">IF(AND(B17="",OFFSET(B17,-1,0,1,1)&lt;&gt;""),OFFSET(C17,-1,0,1,1),IF(AND(B17="",OFFSET(B17,-1,0,1,1)="",OR(OFFSET(N17,-1,0,1)&lt;&gt;"",OFFSET(P17,-1,0,1,1)&lt;&gt;"")),OFFSET(C17,-2,0,1,1),IFERROR(VLOOKUP(入力シート➁!B17,テーブル1[[#All],[医薬品名]:[単位2]],COLUMN(入力シート➁!P13)-3,0),"")))</f>
        <v/>
      </c>
      <c r="D17" s="62"/>
      <c r="E17" s="57" t="str">
        <f ca="1">IF(AND(B17="",OFFSET(B17,-1,0,1,1)&lt;&gt;""),OFFSET(E17,-1,0,1,1),IF(AND(B17="",OFFSET(B17,-1,0,1,1)="",OR(OR(OFFSET(F17,-1,0,1)&lt;0,OFFSET(H17,-1,0,1)&lt;0,OFFSET(J17,-1,0,1)&lt;0),OFFSET(P17,-1,0,1,1)&lt;&gt;"")),OFFSET(E17,-2,0,1,1),IFERROR(VLOOKUP(入力シート➁!B17,テーブル1[[#All],[医薬品名]:[単位2]],COLUMN(テーブル1[[#Headers],[単位2]])-3,0),"")))</f>
        <v/>
      </c>
      <c r="F17" s="63"/>
      <c r="G17" s="59" t="str">
        <f t="shared" ca="1" si="3"/>
        <v/>
      </c>
      <c r="H17" s="64"/>
      <c r="I17" s="59" t="str">
        <f t="shared" ca="1" si="0"/>
        <v/>
      </c>
      <c r="J17" s="70"/>
      <c r="K17" s="59" t="str">
        <f t="shared" ca="1" si="1"/>
        <v/>
      </c>
      <c r="L17" s="71"/>
      <c r="M17" s="59" t="str">
        <f t="shared" ca="1" si="2"/>
        <v/>
      </c>
      <c r="N17" s="72"/>
      <c r="O17" s="73"/>
      <c r="P17" s="73"/>
      <c r="Q17" s="83"/>
      <c r="R17" s="85"/>
      <c r="S17" s="80" t="str">
        <f ca="1">IF(入力シート①!$C$6="麻薬小売業者",$X17,$W17)</f>
        <v/>
      </c>
      <c r="V17" s="16">
        <f t="shared" si="4"/>
        <v>1</v>
      </c>
      <c r="W17" s="81" t="str">
        <f t="shared" ca="1" si="6"/>
        <v/>
      </c>
      <c r="X17" s="82" t="str">
        <f t="shared" ca="1" si="7"/>
        <v/>
      </c>
    </row>
    <row r="18" spans="1:24" ht="39.950000000000003" customHeight="1">
      <c r="A18" s="16">
        <f t="shared" ca="1" si="5"/>
        <v>12</v>
      </c>
      <c r="B18" s="61"/>
      <c r="C18" s="55" t="str">
        <f ca="1">IF(AND(B18="",OFFSET(B18,-1,0,1,1)&lt;&gt;""),OFFSET(C18,-1,0,1,1),IF(AND(B18="",OFFSET(B18,-1,0,1,1)="",OR(OFFSET(N18,-1,0,1)&lt;&gt;"",OFFSET(P18,-1,0,1,1)&lt;&gt;"")),OFFSET(C18,-2,0,1,1),IFERROR(VLOOKUP(入力シート➁!B18,テーブル1[[#All],[医薬品名]:[単位2]],COLUMN(入力シート➁!P14)-3,0),"")))</f>
        <v/>
      </c>
      <c r="D18" s="62"/>
      <c r="E18" s="57" t="str">
        <f ca="1">IF(AND(B18="",OFFSET(B18,-1,0,1,1)&lt;&gt;""),OFFSET(E18,-1,0,1,1),IF(AND(B18="",OFFSET(B18,-1,0,1,1)="",OR(OR(OFFSET(F18,-1,0,1)&lt;0,OFFSET(H18,-1,0,1)&lt;0,OFFSET(J18,-1,0,1)&lt;0),OFFSET(P18,-1,0,1,1)&lt;&gt;"")),OFFSET(E18,-2,0,1,1),IFERROR(VLOOKUP(入力シート➁!B18,テーブル1[[#All],[医薬品名]:[単位2]],COLUMN(テーブル1[[#Headers],[単位2]])-3,0),"")))</f>
        <v/>
      </c>
      <c r="F18" s="63"/>
      <c r="G18" s="59" t="str">
        <f t="shared" ca="1" si="3"/>
        <v/>
      </c>
      <c r="H18" s="64"/>
      <c r="I18" s="59" t="str">
        <f t="shared" ca="1" si="0"/>
        <v/>
      </c>
      <c r="J18" s="70"/>
      <c r="K18" s="59" t="str">
        <f t="shared" ca="1" si="1"/>
        <v/>
      </c>
      <c r="L18" s="71"/>
      <c r="M18" s="59" t="str">
        <f t="shared" ca="1" si="2"/>
        <v/>
      </c>
      <c r="N18" s="72"/>
      <c r="O18" s="73"/>
      <c r="P18" s="73"/>
      <c r="Q18" s="83"/>
      <c r="R18" s="85"/>
      <c r="S18" s="80" t="str">
        <f ca="1">IF(入力シート①!$C$6="麻薬小売業者",$X18,$W18)</f>
        <v/>
      </c>
      <c r="V18" s="16">
        <f t="shared" si="4"/>
        <v>1</v>
      </c>
      <c r="W18" s="81" t="str">
        <f t="shared" ca="1" si="6"/>
        <v/>
      </c>
      <c r="X18" s="82" t="str">
        <f t="shared" ca="1" si="7"/>
        <v/>
      </c>
    </row>
    <row r="19" spans="1:24" ht="39.950000000000003" customHeight="1">
      <c r="A19" s="16">
        <f t="shared" ca="1" si="5"/>
        <v>13</v>
      </c>
      <c r="B19" s="61"/>
      <c r="C19" s="55" t="str">
        <f ca="1">IF(AND(B19="",OFFSET(B19,-1,0,1,1)&lt;&gt;""),OFFSET(C19,-1,0,1,1),IF(AND(B19="",OFFSET(B19,-1,0,1,1)="",OR(OFFSET(N19,-1,0,1)&lt;&gt;"",OFFSET(P19,-1,0,1,1)&lt;&gt;"")),OFFSET(C19,-2,0,1,1),IFERROR(VLOOKUP(入力シート➁!B19,テーブル1[[#All],[医薬品名]:[単位2]],COLUMN(入力シート➁!P15)-3,0),"")))</f>
        <v/>
      </c>
      <c r="D19" s="62"/>
      <c r="E19" s="57" t="str">
        <f ca="1">IF(AND(B19="",OFFSET(B19,-1,0,1,1)&lt;&gt;""),OFFSET(E19,-1,0,1,1),IF(AND(B19="",OFFSET(B19,-1,0,1,1)="",OR(OR(OFFSET(F19,-1,0,1)&lt;0,OFFSET(H19,-1,0,1)&lt;0,OFFSET(J19,-1,0,1)&lt;0),OFFSET(P19,-1,0,1,1)&lt;&gt;"")),OFFSET(E19,-2,0,1,1),IFERROR(VLOOKUP(入力シート➁!B19,テーブル1[[#All],[医薬品名]:[単位2]],COLUMN(テーブル1[[#Headers],[単位2]])-3,0),"")))</f>
        <v/>
      </c>
      <c r="F19" s="63"/>
      <c r="G19" s="59" t="str">
        <f t="shared" ca="1" si="3"/>
        <v/>
      </c>
      <c r="H19" s="64"/>
      <c r="I19" s="59" t="str">
        <f t="shared" ref="I19:I50" ca="1" si="8">G19</f>
        <v/>
      </c>
      <c r="J19" s="70"/>
      <c r="K19" s="59" t="str">
        <f t="shared" ref="K19:K50" ca="1" si="9">G19</f>
        <v/>
      </c>
      <c r="L19" s="71"/>
      <c r="M19" s="59" t="str">
        <f t="shared" ref="M19:M50" ca="1" si="10">G19</f>
        <v/>
      </c>
      <c r="N19" s="72"/>
      <c r="O19" s="73"/>
      <c r="P19" s="73"/>
      <c r="Q19" s="83"/>
      <c r="R19" s="85"/>
      <c r="S19" s="80" t="str">
        <f ca="1">IF(入力シート①!$C$6="麻薬小売業者",$X19,$W19)</f>
        <v/>
      </c>
      <c r="V19" s="16">
        <f t="shared" si="4"/>
        <v>1</v>
      </c>
      <c r="W19" s="81" t="str">
        <f t="shared" ca="1" si="6"/>
        <v/>
      </c>
      <c r="X19" s="82" t="str">
        <f t="shared" ca="1" si="7"/>
        <v/>
      </c>
    </row>
    <row r="20" spans="1:24" ht="39.950000000000003" customHeight="1">
      <c r="A20" s="16">
        <f t="shared" ca="1" si="5"/>
        <v>14</v>
      </c>
      <c r="B20" s="61"/>
      <c r="C20" s="55" t="str">
        <f ca="1">IF(AND(B20="",OFFSET(B20,-1,0,1,1)&lt;&gt;""),OFFSET(C20,-1,0,1,1),IF(AND(B20="",OFFSET(B20,-1,0,1,1)="",OR(OFFSET(N20,-1,0,1)&lt;&gt;"",OFFSET(P20,-1,0,1,1)&lt;&gt;"")),OFFSET(C20,-2,0,1,1),IFERROR(VLOOKUP(入力シート➁!B20,テーブル1[[#All],[医薬品名]:[単位2]],COLUMN(入力シート➁!P16)-3,0),"")))</f>
        <v/>
      </c>
      <c r="D20" s="62"/>
      <c r="E20" s="57" t="str">
        <f ca="1">IF(AND(B20="",OFFSET(B20,-1,0,1,1)&lt;&gt;""),OFFSET(E20,-1,0,1,1),IF(AND(B20="",OFFSET(B20,-1,0,1,1)="",OR(OR(OFFSET(F20,-1,0,1)&lt;0,OFFSET(H20,-1,0,1)&lt;0,OFFSET(J20,-1,0,1)&lt;0),OFFSET(P20,-1,0,1,1)&lt;&gt;"")),OFFSET(E20,-2,0,1,1),IFERROR(VLOOKUP(入力シート➁!B20,テーブル1[[#All],[医薬品名]:[単位2]],COLUMN(テーブル1[[#Headers],[単位2]])-3,0),"")))</f>
        <v/>
      </c>
      <c r="F20" s="63"/>
      <c r="G20" s="59" t="str">
        <f t="shared" ca="1" si="3"/>
        <v/>
      </c>
      <c r="H20" s="64"/>
      <c r="I20" s="59" t="str">
        <f t="shared" ca="1" si="8"/>
        <v/>
      </c>
      <c r="J20" s="70"/>
      <c r="K20" s="59" t="str">
        <f t="shared" ca="1" si="9"/>
        <v/>
      </c>
      <c r="L20" s="71"/>
      <c r="M20" s="59" t="str">
        <f t="shared" ca="1" si="10"/>
        <v/>
      </c>
      <c r="N20" s="72"/>
      <c r="O20" s="73"/>
      <c r="P20" s="73"/>
      <c r="Q20" s="83"/>
      <c r="R20" s="85"/>
      <c r="S20" s="80" t="str">
        <f ca="1">IF(入力シート①!$C$6="麻薬小売業者",$X20,$W20)</f>
        <v/>
      </c>
      <c r="V20" s="16">
        <f t="shared" si="4"/>
        <v>1</v>
      </c>
      <c r="W20" s="81" t="str">
        <f t="shared" ca="1" si="6"/>
        <v/>
      </c>
      <c r="X20" s="82" t="str">
        <f t="shared" ca="1" si="7"/>
        <v/>
      </c>
    </row>
    <row r="21" spans="1:24" ht="39.950000000000003" customHeight="1">
      <c r="A21" s="16">
        <f t="shared" ca="1" si="5"/>
        <v>15</v>
      </c>
      <c r="B21" s="61"/>
      <c r="C21" s="55" t="str">
        <f ca="1">IF(AND(B21="",OFFSET(B21,-1,0,1,1)&lt;&gt;""),OFFSET(C21,-1,0,1,1),IF(AND(B21="",OFFSET(B21,-1,0,1,1)="",OR(OFFSET(N21,-1,0,1)&lt;&gt;"",OFFSET(P21,-1,0,1,1)&lt;&gt;"")),OFFSET(C21,-2,0,1,1),IFERROR(VLOOKUP(入力シート➁!B21,テーブル1[[#All],[医薬品名]:[単位2]],COLUMN(入力シート➁!P17)-3,0),"")))</f>
        <v/>
      </c>
      <c r="D21" s="62"/>
      <c r="E21" s="57" t="str">
        <f ca="1">IF(AND(B21="",OFFSET(B21,-1,0,1,1)&lt;&gt;""),OFFSET(E21,-1,0,1,1),IF(AND(B21="",OFFSET(B21,-1,0,1,1)="",OR(OR(OFFSET(F21,-1,0,1)&lt;0,OFFSET(H21,-1,0,1)&lt;0,OFFSET(J21,-1,0,1)&lt;0),OFFSET(P21,-1,0,1,1)&lt;&gt;"")),OFFSET(E21,-2,0,1,1),IFERROR(VLOOKUP(入力シート➁!B21,テーブル1[[#All],[医薬品名]:[単位2]],COLUMN(テーブル1[[#Headers],[単位2]])-3,0),"")))</f>
        <v/>
      </c>
      <c r="F21" s="63"/>
      <c r="G21" s="59" t="str">
        <f t="shared" ca="1" si="3"/>
        <v/>
      </c>
      <c r="H21" s="64"/>
      <c r="I21" s="59" t="str">
        <f t="shared" ca="1" si="8"/>
        <v/>
      </c>
      <c r="J21" s="70"/>
      <c r="K21" s="59" t="str">
        <f t="shared" ca="1" si="9"/>
        <v/>
      </c>
      <c r="L21" s="71"/>
      <c r="M21" s="59" t="str">
        <f t="shared" ca="1" si="10"/>
        <v/>
      </c>
      <c r="N21" s="72"/>
      <c r="O21" s="73"/>
      <c r="P21" s="73"/>
      <c r="Q21" s="83"/>
      <c r="R21" s="85"/>
      <c r="S21" s="80" t="str">
        <f ca="1">IF(入力シート①!$C$6="麻薬小売業者",$X21,$W21)</f>
        <v/>
      </c>
      <c r="V21" s="16">
        <f t="shared" si="4"/>
        <v>1</v>
      </c>
      <c r="W21" s="81" t="str">
        <f t="shared" ca="1" si="6"/>
        <v/>
      </c>
      <c r="X21" s="82" t="str">
        <f t="shared" ca="1" si="7"/>
        <v/>
      </c>
    </row>
    <row r="22" spans="1:24" ht="39.950000000000003" customHeight="1">
      <c r="A22" s="16">
        <f t="shared" ca="1" si="5"/>
        <v>16</v>
      </c>
      <c r="B22" s="61"/>
      <c r="C22" s="55" t="str">
        <f ca="1">IF(AND(B22="",OFFSET(B22,-1,0,1,1)&lt;&gt;""),OFFSET(C22,-1,0,1,1),IF(AND(B22="",OFFSET(B22,-1,0,1,1)="",OR(OFFSET(N22,-1,0,1)&lt;&gt;"",OFFSET(P22,-1,0,1,1)&lt;&gt;"")),OFFSET(C22,-2,0,1,1),IFERROR(VLOOKUP(入力シート➁!B22,テーブル1[[#All],[医薬品名]:[単位2]],COLUMN(入力シート➁!P18)-3,0),"")))</f>
        <v/>
      </c>
      <c r="D22" s="62"/>
      <c r="E22" s="57" t="str">
        <f ca="1">IF(AND(B22="",OFFSET(B22,-1,0,1,1)&lt;&gt;""),OFFSET(E22,-1,0,1,1),IF(AND(B22="",OFFSET(B22,-1,0,1,1)="",OR(OR(OFFSET(F22,-1,0,1)&lt;0,OFFSET(H22,-1,0,1)&lt;0,OFFSET(J22,-1,0,1)&lt;0),OFFSET(P22,-1,0,1,1)&lt;&gt;"")),OFFSET(E22,-2,0,1,1),IFERROR(VLOOKUP(入力シート➁!B22,テーブル1[[#All],[医薬品名]:[単位2]],COLUMN(テーブル1[[#Headers],[単位2]])-3,0),"")))</f>
        <v/>
      </c>
      <c r="F22" s="63"/>
      <c r="G22" s="59" t="str">
        <f t="shared" ca="1" si="3"/>
        <v/>
      </c>
      <c r="H22" s="64"/>
      <c r="I22" s="59" t="str">
        <f t="shared" ca="1" si="8"/>
        <v/>
      </c>
      <c r="J22" s="70"/>
      <c r="K22" s="59" t="str">
        <f t="shared" ca="1" si="9"/>
        <v/>
      </c>
      <c r="L22" s="71"/>
      <c r="M22" s="59" t="str">
        <f t="shared" ca="1" si="10"/>
        <v/>
      </c>
      <c r="N22" s="72"/>
      <c r="O22" s="73"/>
      <c r="P22" s="73"/>
      <c r="Q22" s="83"/>
      <c r="R22" s="85"/>
      <c r="S22" s="80" t="str">
        <f ca="1">IF(入力シート①!$C$6="麻薬小売業者",$X22,$W22)</f>
        <v/>
      </c>
      <c r="V22" s="16">
        <f t="shared" si="4"/>
        <v>1</v>
      </c>
      <c r="W22" s="81" t="str">
        <f t="shared" ca="1" si="6"/>
        <v/>
      </c>
      <c r="X22" s="82" t="str">
        <f t="shared" ca="1" si="7"/>
        <v/>
      </c>
    </row>
    <row r="23" spans="1:24" ht="39.950000000000003" customHeight="1">
      <c r="A23" s="16">
        <f t="shared" ca="1" si="5"/>
        <v>17</v>
      </c>
      <c r="B23" s="61"/>
      <c r="C23" s="55" t="str">
        <f ca="1">IF(AND(B23="",OFFSET(B23,-1,0,1,1)&lt;&gt;""),OFFSET(C23,-1,0,1,1),IF(AND(B23="",OFFSET(B23,-1,0,1,1)="",OR(OFFSET(N23,-1,0,1)&lt;&gt;"",OFFSET(P23,-1,0,1,1)&lt;&gt;"")),OFFSET(C23,-2,0,1,1),IFERROR(VLOOKUP(入力シート➁!B23,テーブル1[[#All],[医薬品名]:[単位2]],COLUMN(入力シート➁!P19)-3,0),"")))</f>
        <v/>
      </c>
      <c r="D23" s="62"/>
      <c r="E23" s="57" t="str">
        <f ca="1">IF(AND(B23="",OFFSET(B23,-1,0,1,1)&lt;&gt;""),OFFSET(E23,-1,0,1,1),IF(AND(B23="",OFFSET(B23,-1,0,1,1)="",OR(OR(OFFSET(F23,-1,0,1)&lt;0,OFFSET(H23,-1,0,1)&lt;0,OFFSET(J23,-1,0,1)&lt;0),OFFSET(P23,-1,0,1,1)&lt;&gt;"")),OFFSET(E23,-2,0,1,1),IFERROR(VLOOKUP(入力シート➁!B23,テーブル1[[#All],[医薬品名]:[単位2]],COLUMN(テーブル1[[#Headers],[単位2]])-3,0),"")))</f>
        <v/>
      </c>
      <c r="F23" s="63"/>
      <c r="G23" s="59" t="str">
        <f t="shared" ca="1" si="3"/>
        <v/>
      </c>
      <c r="H23" s="64"/>
      <c r="I23" s="59" t="str">
        <f t="shared" ca="1" si="8"/>
        <v/>
      </c>
      <c r="J23" s="70"/>
      <c r="K23" s="59" t="str">
        <f t="shared" ca="1" si="9"/>
        <v/>
      </c>
      <c r="L23" s="71"/>
      <c r="M23" s="59" t="str">
        <f t="shared" ca="1" si="10"/>
        <v/>
      </c>
      <c r="N23" s="72"/>
      <c r="O23" s="73"/>
      <c r="P23" s="73"/>
      <c r="Q23" s="83"/>
      <c r="R23" s="85"/>
      <c r="S23" s="80" t="str">
        <f ca="1">IF(入力シート①!$C$6="麻薬小売業者",$X23,$W23)</f>
        <v/>
      </c>
      <c r="V23" s="16">
        <f t="shared" si="4"/>
        <v>1</v>
      </c>
      <c r="W23" s="81" t="str">
        <f t="shared" ca="1" si="6"/>
        <v/>
      </c>
      <c r="X23" s="82" t="str">
        <f t="shared" ca="1" si="7"/>
        <v/>
      </c>
    </row>
    <row r="24" spans="1:24" ht="39.950000000000003" customHeight="1">
      <c r="A24" s="16">
        <f t="shared" ca="1" si="5"/>
        <v>18</v>
      </c>
      <c r="B24" s="61"/>
      <c r="C24" s="55" t="str">
        <f ca="1">IF(AND(B24="",OFFSET(B24,-1,0,1,1)&lt;&gt;""),OFFSET(C24,-1,0,1,1),IF(AND(B24="",OFFSET(B24,-1,0,1,1)="",OR(OFFSET(N24,-1,0,1)&lt;&gt;"",OFFSET(P24,-1,0,1,1)&lt;&gt;"")),OFFSET(C24,-2,0,1,1),IFERROR(VLOOKUP(入力シート➁!B24,テーブル1[[#All],[医薬品名]:[単位2]],COLUMN(入力シート➁!P20)-3,0),"")))</f>
        <v/>
      </c>
      <c r="D24" s="62"/>
      <c r="E24" s="57" t="str">
        <f ca="1">IF(AND(B24="",OFFSET(B24,-1,0,1,1)&lt;&gt;""),OFFSET(E24,-1,0,1,1),IF(AND(B24="",OFFSET(B24,-1,0,1,1)="",OR(OR(OFFSET(F24,-1,0,1)&lt;0,OFFSET(H24,-1,0,1)&lt;0,OFFSET(J24,-1,0,1)&lt;0),OFFSET(P24,-1,0,1,1)&lt;&gt;"")),OFFSET(E24,-2,0,1,1),IFERROR(VLOOKUP(入力シート➁!B24,テーブル1[[#All],[医薬品名]:[単位2]],COLUMN(テーブル1[[#Headers],[単位2]])-3,0),"")))</f>
        <v/>
      </c>
      <c r="F24" s="63"/>
      <c r="G24" s="59" t="str">
        <f t="shared" ca="1" si="3"/>
        <v/>
      </c>
      <c r="H24" s="64"/>
      <c r="I24" s="59" t="str">
        <f t="shared" ca="1" si="8"/>
        <v/>
      </c>
      <c r="J24" s="70"/>
      <c r="K24" s="59" t="str">
        <f t="shared" ca="1" si="9"/>
        <v/>
      </c>
      <c r="L24" s="71"/>
      <c r="M24" s="59" t="str">
        <f t="shared" ca="1" si="10"/>
        <v/>
      </c>
      <c r="N24" s="72"/>
      <c r="O24" s="73"/>
      <c r="P24" s="73"/>
      <c r="Q24" s="83"/>
      <c r="R24" s="85"/>
      <c r="S24" s="80" t="str">
        <f ca="1">IF(入力シート①!$C$6="麻薬小売業者",$X24,$W24)</f>
        <v/>
      </c>
      <c r="U24" s="86"/>
      <c r="V24" s="16">
        <f t="shared" si="4"/>
        <v>1</v>
      </c>
      <c r="W24" s="81" t="str">
        <f t="shared" ca="1" si="6"/>
        <v/>
      </c>
      <c r="X24" s="82" t="str">
        <f t="shared" ca="1" si="7"/>
        <v/>
      </c>
    </row>
    <row r="25" spans="1:24" ht="39.950000000000003" customHeight="1">
      <c r="A25" s="16">
        <f t="shared" ca="1" si="5"/>
        <v>19</v>
      </c>
      <c r="B25" s="61"/>
      <c r="C25" s="55" t="str">
        <f ca="1">IF(AND(B25="",OFFSET(B25,-1,0,1,1)&lt;&gt;""),OFFSET(C25,-1,0,1,1),IF(AND(B25="",OFFSET(B25,-1,0,1,1)="",OR(OFFSET(N25,-1,0,1)&lt;&gt;"",OFFSET(P25,-1,0,1,1)&lt;&gt;"")),OFFSET(C25,-2,0,1,1),IFERROR(VLOOKUP(入力シート➁!B25,テーブル1[[#All],[医薬品名]:[単位2]],COLUMN(入力シート➁!P21)-3,0),"")))</f>
        <v/>
      </c>
      <c r="D25" s="62"/>
      <c r="E25" s="57" t="str">
        <f ca="1">IF(AND(B25="",OFFSET(B25,-1,0,1,1)&lt;&gt;""),OFFSET(E25,-1,0,1,1),IF(AND(B25="",OFFSET(B25,-1,0,1,1)="",OR(OR(OFFSET(F25,-1,0,1)&lt;0,OFFSET(H25,-1,0,1)&lt;0,OFFSET(J25,-1,0,1)&lt;0),OFFSET(P25,-1,0,1,1)&lt;&gt;"")),OFFSET(E25,-2,0,1,1),IFERROR(VLOOKUP(入力シート➁!B25,テーブル1[[#All],[医薬品名]:[単位2]],COLUMN(テーブル1[[#Headers],[単位2]])-3,0),"")))</f>
        <v/>
      </c>
      <c r="F25" s="63"/>
      <c r="G25" s="59" t="str">
        <f t="shared" ca="1" si="3"/>
        <v/>
      </c>
      <c r="H25" s="64"/>
      <c r="I25" s="59" t="str">
        <f t="shared" ca="1" si="8"/>
        <v/>
      </c>
      <c r="J25" s="70"/>
      <c r="K25" s="59" t="str">
        <f t="shared" ca="1" si="9"/>
        <v/>
      </c>
      <c r="L25" s="71"/>
      <c r="M25" s="59" t="str">
        <f t="shared" ca="1" si="10"/>
        <v/>
      </c>
      <c r="N25" s="72"/>
      <c r="O25" s="73"/>
      <c r="P25" s="73"/>
      <c r="Q25" s="83"/>
      <c r="R25" s="85"/>
      <c r="S25" s="80" t="str">
        <f ca="1">IF(入力シート①!$C$6="麻薬小売業者",$X25,$W25)</f>
        <v/>
      </c>
      <c r="U25" s="86"/>
      <c r="V25" s="16">
        <f t="shared" si="4"/>
        <v>1</v>
      </c>
      <c r="W25" s="81" t="str">
        <f t="shared" ca="1" si="6"/>
        <v/>
      </c>
      <c r="X25" s="82" t="str">
        <f t="shared" ca="1" si="7"/>
        <v/>
      </c>
    </row>
    <row r="26" spans="1:24" ht="39.950000000000003" customHeight="1">
      <c r="A26" s="16">
        <f t="shared" ca="1" si="5"/>
        <v>20</v>
      </c>
      <c r="B26" s="61"/>
      <c r="C26" s="55" t="str">
        <f ca="1">IF(AND(B26="",OFFSET(B26,-1,0,1,1)&lt;&gt;""),OFFSET(C26,-1,0,1,1),IF(AND(B26="",OFFSET(B26,-1,0,1,1)="",OR(OFFSET(N26,-1,0,1)&lt;&gt;"",OFFSET(P26,-1,0,1,1)&lt;&gt;"")),OFFSET(C26,-2,0,1,1),IFERROR(VLOOKUP(入力シート➁!B26,テーブル1[[#All],[医薬品名]:[単位2]],COLUMN(入力シート➁!P22)-3,0),"")))</f>
        <v/>
      </c>
      <c r="D26" s="62"/>
      <c r="E26" s="57" t="str">
        <f ca="1">IF(AND(B26="",OFFSET(B26,-1,0,1,1)&lt;&gt;""),OFFSET(E26,-1,0,1,1),IF(AND(B26="",OFFSET(B26,-1,0,1,1)="",OR(OR(OFFSET(F26,-1,0,1)&lt;0,OFFSET(H26,-1,0,1)&lt;0,OFFSET(J26,-1,0,1)&lt;0),OFFSET(P26,-1,0,1,1)&lt;&gt;"")),OFFSET(E26,-2,0,1,1),IFERROR(VLOOKUP(入力シート➁!B26,テーブル1[[#All],[医薬品名]:[単位2]],COLUMN(テーブル1[[#Headers],[単位2]])-3,0),"")))</f>
        <v/>
      </c>
      <c r="F26" s="63"/>
      <c r="G26" s="59" t="str">
        <f t="shared" ca="1" si="3"/>
        <v/>
      </c>
      <c r="H26" s="64"/>
      <c r="I26" s="59" t="str">
        <f t="shared" ca="1" si="8"/>
        <v/>
      </c>
      <c r="J26" s="70"/>
      <c r="K26" s="59" t="str">
        <f t="shared" ca="1" si="9"/>
        <v/>
      </c>
      <c r="L26" s="71"/>
      <c r="M26" s="59" t="str">
        <f t="shared" ca="1" si="10"/>
        <v/>
      </c>
      <c r="N26" s="72"/>
      <c r="O26" s="73"/>
      <c r="P26" s="73"/>
      <c r="Q26" s="83"/>
      <c r="R26" s="85"/>
      <c r="S26" s="80" t="str">
        <f ca="1">IF(入力シート①!$C$6="麻薬小売業者",$X26,$W26)</f>
        <v/>
      </c>
      <c r="U26" s="86"/>
      <c r="V26" s="16">
        <f t="shared" si="4"/>
        <v>1</v>
      </c>
      <c r="W26" s="81" t="str">
        <f t="shared" ca="1" si="6"/>
        <v/>
      </c>
      <c r="X26" s="82" t="str">
        <f t="shared" ca="1" si="7"/>
        <v/>
      </c>
    </row>
    <row r="27" spans="1:24" ht="39.950000000000003" customHeight="1">
      <c r="A27" s="16">
        <f t="shared" ref="A27:A58" ca="1" si="11">OFFSET(A27,-1,0,1,1)+1</f>
        <v>21</v>
      </c>
      <c r="B27" s="61"/>
      <c r="C27" s="55" t="str">
        <f ca="1">IF(AND(B27="",OFFSET(B27,-1,0,1,1)&lt;&gt;""),OFFSET(C27,-1,0,1,1),IF(AND(B27="",OFFSET(B27,-1,0,1,1)="",OR(OFFSET(N27,-1,0,1)&lt;&gt;"",OFFSET(P27,-1,0,1,1)&lt;&gt;"")),OFFSET(C27,-2,0,1,1),IFERROR(VLOOKUP(入力シート➁!B27,テーブル1[[#All],[医薬品名]:[単位2]],COLUMN(入力シート➁!P23)-3,0),"")))</f>
        <v/>
      </c>
      <c r="D27" s="62"/>
      <c r="E27" s="57" t="str">
        <f ca="1">IF(AND(B27="",OFFSET(B27,-1,0,1,1)&lt;&gt;""),OFFSET(E27,-1,0,1,1),IF(AND(B27="",OFFSET(B27,-1,0,1,1)="",OR(OR(OFFSET(F27,-1,0,1)&lt;0,OFFSET(H27,-1,0,1)&lt;0,OFFSET(J27,-1,0,1)&lt;0),OFFSET(P27,-1,0,1,1)&lt;&gt;"")),OFFSET(E27,-2,0,1,1),IFERROR(VLOOKUP(入力シート➁!B27,テーブル1[[#All],[医薬品名]:[単位2]],COLUMN(テーブル1[[#Headers],[単位2]])-3,0),"")))</f>
        <v/>
      </c>
      <c r="F27" s="63"/>
      <c r="G27" s="59" t="str">
        <f t="shared" ca="1" si="3"/>
        <v/>
      </c>
      <c r="H27" s="64"/>
      <c r="I27" s="59" t="str">
        <f t="shared" ca="1" si="8"/>
        <v/>
      </c>
      <c r="J27" s="70"/>
      <c r="K27" s="59" t="str">
        <f t="shared" ca="1" si="9"/>
        <v/>
      </c>
      <c r="L27" s="71"/>
      <c r="M27" s="59" t="str">
        <f t="shared" ca="1" si="10"/>
        <v/>
      </c>
      <c r="N27" s="72"/>
      <c r="O27" s="73"/>
      <c r="P27" s="73"/>
      <c r="Q27" s="83"/>
      <c r="R27" s="85"/>
      <c r="S27" s="80" t="str">
        <f ca="1">IF(入力シート①!$C$6="麻薬小売業者",$X27,$W27)</f>
        <v/>
      </c>
      <c r="U27" s="86"/>
      <c r="V27" s="16">
        <f t="shared" si="4"/>
        <v>1</v>
      </c>
      <c r="W27" s="81" t="str">
        <f t="shared" ca="1" si="6"/>
        <v/>
      </c>
      <c r="X27" s="82" t="str">
        <f t="shared" ca="1" si="7"/>
        <v/>
      </c>
    </row>
    <row r="28" spans="1:24" ht="39.950000000000003" customHeight="1">
      <c r="A28" s="16">
        <f t="shared" ca="1" si="11"/>
        <v>22</v>
      </c>
      <c r="B28" s="61"/>
      <c r="C28" s="55" t="str">
        <f ca="1">IF(AND(B28="",OFFSET(B28,-1,0,1,1)&lt;&gt;""),OFFSET(C28,-1,0,1,1),IF(AND(B28="",OFFSET(B28,-1,0,1,1)="",OR(OFFSET(N28,-1,0,1)&lt;&gt;"",OFFSET(P28,-1,0,1,1)&lt;&gt;"")),OFFSET(C28,-2,0,1,1),IFERROR(VLOOKUP(入力シート➁!B28,テーブル1[[#All],[医薬品名]:[単位2]],COLUMN(入力シート➁!P24)-3,0),"")))</f>
        <v/>
      </c>
      <c r="D28" s="62"/>
      <c r="E28" s="57" t="str">
        <f ca="1">IF(AND(B28="",OFFSET(B28,-1,0,1,1)&lt;&gt;""),OFFSET(E28,-1,0,1,1),IF(AND(B28="",OFFSET(B28,-1,0,1,1)="",OR(OR(OFFSET(F28,-1,0,1)&lt;0,OFFSET(H28,-1,0,1)&lt;0,OFFSET(J28,-1,0,1)&lt;0),OFFSET(P28,-1,0,1,1)&lt;&gt;"")),OFFSET(E28,-2,0,1,1),IFERROR(VLOOKUP(入力シート➁!B28,テーブル1[[#All],[医薬品名]:[単位2]],COLUMN(テーブル1[[#Headers],[単位2]])-3,0),"")))</f>
        <v/>
      </c>
      <c r="F28" s="63"/>
      <c r="G28" s="59" t="str">
        <f t="shared" ca="1" si="3"/>
        <v/>
      </c>
      <c r="H28" s="64"/>
      <c r="I28" s="59" t="str">
        <f t="shared" ca="1" si="8"/>
        <v/>
      </c>
      <c r="J28" s="70"/>
      <c r="K28" s="59" t="str">
        <f t="shared" ca="1" si="9"/>
        <v/>
      </c>
      <c r="L28" s="71"/>
      <c r="M28" s="59" t="str">
        <f t="shared" ca="1" si="10"/>
        <v/>
      </c>
      <c r="N28" s="72"/>
      <c r="O28" s="73"/>
      <c r="P28" s="73"/>
      <c r="Q28" s="83"/>
      <c r="R28" s="85"/>
      <c r="S28" s="80" t="str">
        <f ca="1">IF(入力シート①!$C$6="麻薬小売業者",$X28,$W28)</f>
        <v/>
      </c>
      <c r="V28" s="16">
        <f t="shared" ref="V28:V71" si="12">IF(ABS(F28+H28+J28+L28)=ABS(F28)+ABS(H28)+ABS(J28)+ABS(L28),1,2)</f>
        <v>1</v>
      </c>
      <c r="W28" s="81" t="str">
        <f t="shared" ca="1" si="6"/>
        <v/>
      </c>
      <c r="X28" s="82" t="str">
        <f t="shared" ca="1" si="7"/>
        <v/>
      </c>
    </row>
    <row r="29" spans="1:24" ht="39.950000000000003" customHeight="1">
      <c r="A29" s="16">
        <f t="shared" ca="1" si="11"/>
        <v>23</v>
      </c>
      <c r="B29" s="61"/>
      <c r="C29" s="55" t="str">
        <f ca="1">IF(AND(B29="",OFFSET(B29,-1,0,1,1)&lt;&gt;""),OFFSET(C29,-1,0,1,1),IF(AND(B29="",OFFSET(B29,-1,0,1,1)="",OR(OFFSET(N29,-1,0,1)&lt;&gt;"",OFFSET(P29,-1,0,1,1)&lt;&gt;"")),OFFSET(C29,-2,0,1,1),IFERROR(VLOOKUP(入力シート➁!B29,テーブル1[[#All],[医薬品名]:[単位2]],COLUMN(入力シート➁!P25)-3,0),"")))</f>
        <v/>
      </c>
      <c r="D29" s="62"/>
      <c r="E29" s="57" t="str">
        <f ca="1">IF(AND(B29="",OFFSET(B29,-1,0,1,1)&lt;&gt;""),OFFSET(E29,-1,0,1,1),IF(AND(B29="",OFFSET(B29,-1,0,1,1)="",OR(OR(OFFSET(F29,-1,0,1)&lt;0,OFFSET(H29,-1,0,1)&lt;0,OFFSET(J29,-1,0,1)&lt;0),OFFSET(P29,-1,0,1,1)&lt;&gt;"")),OFFSET(E29,-2,0,1,1),IFERROR(VLOOKUP(入力シート➁!B29,テーブル1[[#All],[医薬品名]:[単位2]],COLUMN(テーブル1[[#Headers],[単位2]])-3,0),"")))</f>
        <v/>
      </c>
      <c r="F29" s="63"/>
      <c r="G29" s="59" t="str">
        <f t="shared" ca="1" si="3"/>
        <v/>
      </c>
      <c r="H29" s="64"/>
      <c r="I29" s="59" t="str">
        <f t="shared" ca="1" si="8"/>
        <v/>
      </c>
      <c r="J29" s="70"/>
      <c r="K29" s="59" t="str">
        <f t="shared" ca="1" si="9"/>
        <v/>
      </c>
      <c r="L29" s="71"/>
      <c r="M29" s="59" t="str">
        <f t="shared" ca="1" si="10"/>
        <v/>
      </c>
      <c r="N29" s="72"/>
      <c r="O29" s="73"/>
      <c r="P29" s="73"/>
      <c r="Q29" s="83"/>
      <c r="R29" s="85"/>
      <c r="S29" s="80" t="str">
        <f ca="1">IF(入力シート①!$C$6="麻薬小売業者",$X29,$W29)</f>
        <v/>
      </c>
      <c r="V29" s="16">
        <f t="shared" si="12"/>
        <v>1</v>
      </c>
      <c r="W29" s="81" t="str">
        <f t="shared" ca="1" si="6"/>
        <v/>
      </c>
      <c r="X29" s="82" t="str">
        <f t="shared" ca="1" si="7"/>
        <v/>
      </c>
    </row>
    <row r="30" spans="1:24" ht="39.950000000000003" customHeight="1">
      <c r="A30" s="16">
        <f t="shared" ca="1" si="11"/>
        <v>24</v>
      </c>
      <c r="B30" s="61"/>
      <c r="C30" s="55" t="str">
        <f ca="1">IF(AND(B30="",OFFSET(B30,-1,0,1,1)&lt;&gt;""),OFFSET(C30,-1,0,1,1),IF(AND(B30="",OFFSET(B30,-1,0,1,1)="",OR(OFFSET(N30,-1,0,1)&lt;&gt;"",OFFSET(P30,-1,0,1,1)&lt;&gt;"")),OFFSET(C30,-2,0,1,1),IFERROR(VLOOKUP(入力シート➁!B30,テーブル1[[#All],[医薬品名]:[単位2]],COLUMN(入力シート➁!P26)-3,0),"")))</f>
        <v/>
      </c>
      <c r="D30" s="62"/>
      <c r="E30" s="57" t="str">
        <f ca="1">IF(AND(B30="",OFFSET(B30,-1,0,1,1)&lt;&gt;""),OFFSET(E30,-1,0,1,1),IF(AND(B30="",OFFSET(B30,-1,0,1,1)="",OR(OR(OFFSET(F30,-1,0,1)&lt;0,OFFSET(H30,-1,0,1)&lt;0,OFFSET(J30,-1,0,1)&lt;0),OFFSET(P30,-1,0,1,1)&lt;&gt;"")),OFFSET(E30,-2,0,1,1),IFERROR(VLOOKUP(入力シート➁!B30,テーブル1[[#All],[医薬品名]:[単位2]],COLUMN(テーブル1[[#Headers],[単位2]])-3,0),"")))</f>
        <v/>
      </c>
      <c r="F30" s="63"/>
      <c r="G30" s="59" t="str">
        <f t="shared" ca="1" si="3"/>
        <v/>
      </c>
      <c r="H30" s="64"/>
      <c r="I30" s="59" t="str">
        <f t="shared" ca="1" si="8"/>
        <v/>
      </c>
      <c r="J30" s="70"/>
      <c r="K30" s="59" t="str">
        <f t="shared" ca="1" si="9"/>
        <v/>
      </c>
      <c r="L30" s="71"/>
      <c r="M30" s="59" t="str">
        <f t="shared" ca="1" si="10"/>
        <v/>
      </c>
      <c r="N30" s="72"/>
      <c r="O30" s="73"/>
      <c r="P30" s="73"/>
      <c r="Q30" s="83"/>
      <c r="R30" s="85"/>
      <c r="S30" s="80" t="str">
        <f ca="1">IF(入力シート①!$C$6="麻薬小売業者",$X30,$W30)</f>
        <v/>
      </c>
      <c r="V30" s="16">
        <f t="shared" si="12"/>
        <v>1</v>
      </c>
      <c r="W30" s="81" t="str">
        <f t="shared" ca="1" si="6"/>
        <v/>
      </c>
      <c r="X30" s="82" t="str">
        <f t="shared" ca="1" si="7"/>
        <v/>
      </c>
    </row>
    <row r="31" spans="1:24" ht="39.950000000000003" customHeight="1">
      <c r="A31" s="16">
        <f t="shared" ca="1" si="11"/>
        <v>25</v>
      </c>
      <c r="B31" s="61"/>
      <c r="C31" s="55" t="str">
        <f ca="1">IF(AND(B31="",OFFSET(B31,-1,0,1,1)&lt;&gt;""),OFFSET(C31,-1,0,1,1),IF(AND(B31="",OFFSET(B31,-1,0,1,1)="",OR(OFFSET(N31,-1,0,1)&lt;&gt;"",OFFSET(P31,-1,0,1,1)&lt;&gt;"")),OFFSET(C31,-2,0,1,1),IFERROR(VLOOKUP(入力シート➁!B31,テーブル1[[#All],[医薬品名]:[単位2]],COLUMN(入力シート➁!P27)-3,0),"")))</f>
        <v/>
      </c>
      <c r="D31" s="62"/>
      <c r="E31" s="57" t="str">
        <f ca="1">IF(AND(B31="",OFFSET(B31,-1,0,1,1)&lt;&gt;""),OFFSET(E31,-1,0,1,1),IF(AND(B31="",OFFSET(B31,-1,0,1,1)="",OR(OR(OFFSET(F31,-1,0,1)&lt;0,OFFSET(H31,-1,0,1)&lt;0,OFFSET(J31,-1,0,1)&lt;0),OFFSET(P31,-1,0,1,1)&lt;&gt;"")),OFFSET(E31,-2,0,1,1),IFERROR(VLOOKUP(入力シート➁!B31,テーブル1[[#All],[医薬品名]:[単位2]],COLUMN(テーブル1[[#Headers],[単位2]])-3,0),"")))</f>
        <v/>
      </c>
      <c r="F31" s="63"/>
      <c r="G31" s="59" t="str">
        <f t="shared" ca="1" si="3"/>
        <v/>
      </c>
      <c r="H31" s="64"/>
      <c r="I31" s="59" t="str">
        <f t="shared" ca="1" si="8"/>
        <v/>
      </c>
      <c r="J31" s="70"/>
      <c r="K31" s="59" t="str">
        <f t="shared" ca="1" si="9"/>
        <v/>
      </c>
      <c r="L31" s="71"/>
      <c r="M31" s="59" t="str">
        <f t="shared" ca="1" si="10"/>
        <v/>
      </c>
      <c r="N31" s="72"/>
      <c r="O31" s="73"/>
      <c r="P31" s="73"/>
      <c r="Q31" s="83"/>
      <c r="R31" s="85"/>
      <c r="S31" s="80" t="str">
        <f ca="1">IF(入力シート①!$C$6="麻薬小売業者",$X31,$W31)</f>
        <v/>
      </c>
      <c r="V31" s="16">
        <f t="shared" si="12"/>
        <v>1</v>
      </c>
      <c r="W31" s="81" t="str">
        <f t="shared" ca="1" si="6"/>
        <v/>
      </c>
      <c r="X31" s="82" t="str">
        <f t="shared" ca="1" si="7"/>
        <v/>
      </c>
    </row>
    <row r="32" spans="1:24" ht="39.950000000000003" customHeight="1">
      <c r="A32" s="16">
        <f t="shared" ca="1" si="11"/>
        <v>26</v>
      </c>
      <c r="B32" s="61"/>
      <c r="C32" s="55" t="str">
        <f ca="1">IF(AND(B32="",OFFSET(B32,-1,0,1,1)&lt;&gt;""),OFFSET(C32,-1,0,1,1),IF(AND(B32="",OFFSET(B32,-1,0,1,1)="",OR(OFFSET(N32,-1,0,1)&lt;&gt;"",OFFSET(P32,-1,0,1,1)&lt;&gt;"")),OFFSET(C32,-2,0,1,1),IFERROR(VLOOKUP(入力シート➁!B32,テーブル1[[#All],[医薬品名]:[単位2]],COLUMN(入力シート➁!P28)-3,0),"")))</f>
        <v/>
      </c>
      <c r="D32" s="62"/>
      <c r="E32" s="57" t="str">
        <f ca="1">IF(AND(B32="",OFFSET(B32,-1,0,1,1)&lt;&gt;""),OFFSET(E32,-1,0,1,1),IF(AND(B32="",OFFSET(B32,-1,0,1,1)="",OR(OR(OFFSET(F32,-1,0,1)&lt;0,OFFSET(H32,-1,0,1)&lt;0,OFFSET(J32,-1,0,1)&lt;0),OFFSET(P32,-1,0,1,1)&lt;&gt;"")),OFFSET(E32,-2,0,1,1),IFERROR(VLOOKUP(入力シート➁!B32,テーブル1[[#All],[医薬品名]:[単位2]],COLUMN(テーブル1[[#Headers],[単位2]])-3,0),"")))</f>
        <v/>
      </c>
      <c r="F32" s="63"/>
      <c r="G32" s="59" t="str">
        <f t="shared" ca="1" si="3"/>
        <v/>
      </c>
      <c r="H32" s="64"/>
      <c r="I32" s="59" t="str">
        <f t="shared" ca="1" si="8"/>
        <v/>
      </c>
      <c r="J32" s="70"/>
      <c r="K32" s="59" t="str">
        <f t="shared" ca="1" si="9"/>
        <v/>
      </c>
      <c r="L32" s="71"/>
      <c r="M32" s="59" t="str">
        <f t="shared" ca="1" si="10"/>
        <v/>
      </c>
      <c r="N32" s="72"/>
      <c r="O32" s="73"/>
      <c r="P32" s="73"/>
      <c r="Q32" s="83"/>
      <c r="R32" s="85"/>
      <c r="S32" s="80" t="str">
        <f ca="1">IF(入力シート①!$C$6="麻薬小売業者",$X32,$W32)</f>
        <v/>
      </c>
      <c r="V32" s="16">
        <f t="shared" si="12"/>
        <v>1</v>
      </c>
      <c r="W32" s="81" t="str">
        <f t="shared" ca="1" si="6"/>
        <v/>
      </c>
      <c r="X32" s="82" t="str">
        <f t="shared" ca="1" si="7"/>
        <v/>
      </c>
    </row>
    <row r="33" spans="1:27" ht="39.950000000000003" customHeight="1">
      <c r="A33" s="16">
        <f t="shared" ca="1" si="11"/>
        <v>27</v>
      </c>
      <c r="B33" s="61"/>
      <c r="C33" s="55" t="str">
        <f ca="1">IF(AND(B33="",OFFSET(B33,-1,0,1,1)&lt;&gt;""),OFFSET(C33,-1,0,1,1),IF(AND(B33="",OFFSET(B33,-1,0,1,1)="",OR(OFFSET(N33,-1,0,1)&lt;&gt;"",OFFSET(P33,-1,0,1,1)&lt;&gt;"")),OFFSET(C33,-2,0,1,1),IFERROR(VLOOKUP(入力シート➁!B33,テーブル1[[#All],[医薬品名]:[単位2]],COLUMN(入力シート➁!P29)-3,0),"")))</f>
        <v/>
      </c>
      <c r="D33" s="62"/>
      <c r="E33" s="57" t="str">
        <f ca="1">IF(AND(B33="",OFFSET(B33,-1,0,1,1)&lt;&gt;""),OFFSET(E33,-1,0,1,1),IF(AND(B33="",OFFSET(B33,-1,0,1,1)="",OR(OR(OFFSET(F33,-1,0,1)&lt;0,OFFSET(H33,-1,0,1)&lt;0,OFFSET(J33,-1,0,1)&lt;0),OFFSET(P33,-1,0,1,1)&lt;&gt;"")),OFFSET(E33,-2,0,1,1),IFERROR(VLOOKUP(入力シート➁!B33,テーブル1[[#All],[医薬品名]:[単位2]],COLUMN(テーブル1[[#Headers],[単位2]])-3,0),"")))</f>
        <v/>
      </c>
      <c r="F33" s="63"/>
      <c r="G33" s="59" t="str">
        <f t="shared" ca="1" si="3"/>
        <v/>
      </c>
      <c r="H33" s="64"/>
      <c r="I33" s="59" t="str">
        <f t="shared" ca="1" si="8"/>
        <v/>
      </c>
      <c r="J33" s="70"/>
      <c r="K33" s="59" t="str">
        <f t="shared" ca="1" si="9"/>
        <v/>
      </c>
      <c r="L33" s="71"/>
      <c r="M33" s="59" t="str">
        <f t="shared" ca="1" si="10"/>
        <v/>
      </c>
      <c r="N33" s="72"/>
      <c r="O33" s="73"/>
      <c r="P33" s="73"/>
      <c r="Q33" s="83"/>
      <c r="R33" s="85"/>
      <c r="S33" s="80" t="str">
        <f ca="1">IF(入力シート①!$C$6="麻薬小売業者",$X33,$W33)</f>
        <v/>
      </c>
      <c r="V33" s="16">
        <f t="shared" si="12"/>
        <v>1</v>
      </c>
      <c r="W33" s="81" t="str">
        <f t="shared" ca="1" si="6"/>
        <v/>
      </c>
      <c r="X33" s="82" t="str">
        <f t="shared" ca="1" si="7"/>
        <v/>
      </c>
    </row>
    <row r="34" spans="1:27" ht="39.950000000000003" customHeight="1">
      <c r="A34" s="16">
        <f t="shared" ca="1" si="11"/>
        <v>28</v>
      </c>
      <c r="B34" s="61"/>
      <c r="C34" s="55" t="str">
        <f ca="1">IF(AND(B34="",OFFSET(B34,-1,0,1,1)&lt;&gt;""),OFFSET(C34,-1,0,1,1),IF(AND(B34="",OFFSET(B34,-1,0,1,1)="",OR(OFFSET(N34,-1,0,1)&lt;&gt;"",OFFSET(P34,-1,0,1,1)&lt;&gt;"")),OFFSET(C34,-2,0,1,1),IFERROR(VLOOKUP(入力シート➁!B34,テーブル1[[#All],[医薬品名]:[単位2]],COLUMN(入力シート➁!P30)-3,0),"")))</f>
        <v/>
      </c>
      <c r="D34" s="62"/>
      <c r="E34" s="57" t="str">
        <f ca="1">IF(AND(B34="",OFFSET(B34,-1,0,1,1)&lt;&gt;""),OFFSET(E34,-1,0,1,1),IF(AND(B34="",OFFSET(B34,-1,0,1,1)="",OR(OR(OFFSET(F34,-1,0,1)&lt;0,OFFSET(H34,-1,0,1)&lt;0,OFFSET(J34,-1,0,1)&lt;0),OFFSET(P34,-1,0,1,1)&lt;&gt;"")),OFFSET(E34,-2,0,1,1),IFERROR(VLOOKUP(入力シート➁!B34,テーブル1[[#All],[医薬品名]:[単位2]],COLUMN(テーブル1[[#Headers],[単位2]])-3,0),"")))</f>
        <v/>
      </c>
      <c r="F34" s="63"/>
      <c r="G34" s="59" t="str">
        <f t="shared" ca="1" si="3"/>
        <v/>
      </c>
      <c r="H34" s="64"/>
      <c r="I34" s="59" t="str">
        <f t="shared" ca="1" si="8"/>
        <v/>
      </c>
      <c r="J34" s="70"/>
      <c r="K34" s="59" t="str">
        <f t="shared" ca="1" si="9"/>
        <v/>
      </c>
      <c r="L34" s="71"/>
      <c r="M34" s="59" t="str">
        <f t="shared" ca="1" si="10"/>
        <v/>
      </c>
      <c r="N34" s="72"/>
      <c r="O34" s="73"/>
      <c r="P34" s="73"/>
      <c r="Q34" s="83"/>
      <c r="R34" s="85"/>
      <c r="S34" s="80" t="str">
        <f ca="1">IF(入力シート①!$C$6="麻薬小売業者",$X34,$W34)</f>
        <v/>
      </c>
      <c r="V34" s="16">
        <f t="shared" si="12"/>
        <v>1</v>
      </c>
      <c r="W34" s="81" t="str">
        <f t="shared" ca="1" si="6"/>
        <v/>
      </c>
      <c r="X34" s="82" t="str">
        <f t="shared" ca="1" si="7"/>
        <v/>
      </c>
    </row>
    <row r="35" spans="1:27" ht="39.950000000000003" customHeight="1">
      <c r="A35" s="16">
        <f t="shared" ca="1" si="11"/>
        <v>29</v>
      </c>
      <c r="B35" s="61"/>
      <c r="C35" s="55" t="str">
        <f ca="1">IF(AND(B35="",OFFSET(B35,-1,0,1,1)&lt;&gt;""),OFFSET(C35,-1,0,1,1),IF(AND(B35="",OFFSET(B35,-1,0,1,1)="",OR(OFFSET(N35,-1,0,1)&lt;&gt;"",OFFSET(P35,-1,0,1,1)&lt;&gt;"")),OFFSET(C35,-2,0,1,1),IFERROR(VLOOKUP(入力シート➁!B35,テーブル1[[#All],[医薬品名]:[単位2]],COLUMN(入力シート➁!P31)-3,0),"")))</f>
        <v/>
      </c>
      <c r="D35" s="62"/>
      <c r="E35" s="57" t="str">
        <f ca="1">IF(AND(B35="",OFFSET(B35,-1,0,1,1)&lt;&gt;""),OFFSET(E35,-1,0,1,1),IF(AND(B35="",OFFSET(B35,-1,0,1,1)="",OR(OR(OFFSET(F35,-1,0,1)&lt;0,OFFSET(H35,-1,0,1)&lt;0,OFFSET(J35,-1,0,1)&lt;0),OFFSET(P35,-1,0,1,1)&lt;&gt;"")),OFFSET(E35,-2,0,1,1),IFERROR(VLOOKUP(入力シート➁!B35,テーブル1[[#All],[医薬品名]:[単位2]],COLUMN(テーブル1[[#Headers],[単位2]])-3,0),"")))</f>
        <v/>
      </c>
      <c r="F35" s="63"/>
      <c r="G35" s="59" t="str">
        <f t="shared" ca="1" si="3"/>
        <v/>
      </c>
      <c r="H35" s="64"/>
      <c r="I35" s="59" t="str">
        <f t="shared" ca="1" si="8"/>
        <v/>
      </c>
      <c r="J35" s="70"/>
      <c r="K35" s="59" t="str">
        <f t="shared" ca="1" si="9"/>
        <v/>
      </c>
      <c r="L35" s="71"/>
      <c r="M35" s="59" t="str">
        <f t="shared" ca="1" si="10"/>
        <v/>
      </c>
      <c r="N35" s="72"/>
      <c r="O35" s="73"/>
      <c r="P35" s="73"/>
      <c r="Q35" s="83"/>
      <c r="R35" s="85"/>
      <c r="S35" s="80" t="str">
        <f ca="1">IF(入力シート①!$C$6="麻薬小売業者",$X35,$W35)</f>
        <v/>
      </c>
      <c r="V35" s="16">
        <f t="shared" si="12"/>
        <v>1</v>
      </c>
      <c r="W35" s="81" t="str">
        <f t="shared" ca="1" si="6"/>
        <v/>
      </c>
      <c r="X35" s="82" t="str">
        <f t="shared" ca="1" si="7"/>
        <v/>
      </c>
    </row>
    <row r="36" spans="1:27" ht="39.950000000000003" customHeight="1">
      <c r="A36" s="16">
        <f t="shared" ca="1" si="11"/>
        <v>30</v>
      </c>
      <c r="B36" s="61"/>
      <c r="C36" s="55" t="str">
        <f ca="1">IF(AND(B36="",OFFSET(B36,-1,0,1,1)&lt;&gt;""),OFFSET(C36,-1,0,1,1),IF(AND(B36="",OFFSET(B36,-1,0,1,1)="",OR(OFFSET(N36,-1,0,1)&lt;&gt;"",OFFSET(P36,-1,0,1,1)&lt;&gt;"")),OFFSET(C36,-2,0,1,1),IFERROR(VLOOKUP(入力シート➁!B36,テーブル1[[#All],[医薬品名]:[単位2]],COLUMN(入力シート➁!P32)-3,0),"")))</f>
        <v/>
      </c>
      <c r="D36" s="62"/>
      <c r="E36" s="57" t="str">
        <f ca="1">IF(AND(B36="",OFFSET(B36,-1,0,1,1)&lt;&gt;""),OFFSET(E36,-1,0,1,1),IF(AND(B36="",OFFSET(B36,-1,0,1,1)="",OR(OR(OFFSET(F36,-1,0,1)&lt;0,OFFSET(H36,-1,0,1)&lt;0,OFFSET(J36,-1,0,1)&lt;0),OFFSET(P36,-1,0,1,1)&lt;&gt;"")),OFFSET(E36,-2,0,1,1),IFERROR(VLOOKUP(入力シート➁!B36,テーブル1[[#All],[医薬品名]:[単位2]],COLUMN(テーブル1[[#Headers],[単位2]])-3,0),"")))</f>
        <v/>
      </c>
      <c r="F36" s="63"/>
      <c r="G36" s="59" t="str">
        <f t="shared" ca="1" si="3"/>
        <v/>
      </c>
      <c r="H36" s="64"/>
      <c r="I36" s="59" t="str">
        <f t="shared" ca="1" si="8"/>
        <v/>
      </c>
      <c r="J36" s="70"/>
      <c r="K36" s="59" t="str">
        <f t="shared" ca="1" si="9"/>
        <v/>
      </c>
      <c r="L36" s="71"/>
      <c r="M36" s="59" t="str">
        <f t="shared" ca="1" si="10"/>
        <v/>
      </c>
      <c r="N36" s="72"/>
      <c r="O36" s="73"/>
      <c r="P36" s="73"/>
      <c r="Q36" s="83"/>
      <c r="R36" s="85"/>
      <c r="S36" s="80" t="str">
        <f ca="1">IF(入力シート①!$C$6="麻薬小売業者",$X36,$W36)</f>
        <v/>
      </c>
      <c r="V36" s="16">
        <f t="shared" si="12"/>
        <v>1</v>
      </c>
      <c r="W36" s="81" t="str">
        <f t="shared" ca="1" si="6"/>
        <v/>
      </c>
      <c r="X36" s="82" t="str">
        <f t="shared" ca="1" si="7"/>
        <v/>
      </c>
    </row>
    <row r="37" spans="1:27" ht="39.950000000000003" customHeight="1">
      <c r="A37" s="16">
        <f t="shared" ca="1" si="11"/>
        <v>31</v>
      </c>
      <c r="B37" s="61"/>
      <c r="C37" s="55" t="str">
        <f ca="1">IF(AND(B37="",OFFSET(B37,-1,0,1,1)&lt;&gt;""),OFFSET(C37,-1,0,1,1),IF(AND(B37="",OFFSET(B37,-1,0,1,1)="",OR(OFFSET(N37,-1,0,1)&lt;&gt;"",OFFSET(P37,-1,0,1,1)&lt;&gt;"")),OFFSET(C37,-2,0,1,1),IFERROR(VLOOKUP(入力シート➁!B37,テーブル1[[#All],[医薬品名]:[単位2]],COLUMN(入力シート➁!P33)-3,0),"")))</f>
        <v/>
      </c>
      <c r="D37" s="62"/>
      <c r="E37" s="57" t="str">
        <f ca="1">IF(AND(B37="",OFFSET(B37,-1,0,1,1)&lt;&gt;""),OFFSET(E37,-1,0,1,1),IF(AND(B37="",OFFSET(B37,-1,0,1,1)="",OR(OR(OFFSET(F37,-1,0,1)&lt;0,OFFSET(H37,-1,0,1)&lt;0,OFFSET(J37,-1,0,1)&lt;0),OFFSET(P37,-1,0,1,1)&lt;&gt;"")),OFFSET(E37,-2,0,1,1),IFERROR(VLOOKUP(入力シート➁!B37,テーブル1[[#All],[医薬品名]:[単位2]],COLUMN(テーブル1[[#Headers],[単位2]])-3,0),"")))</f>
        <v/>
      </c>
      <c r="F37" s="63"/>
      <c r="G37" s="59" t="str">
        <f t="shared" ca="1" si="3"/>
        <v/>
      </c>
      <c r="H37" s="64"/>
      <c r="I37" s="59" t="str">
        <f t="shared" ca="1" si="8"/>
        <v/>
      </c>
      <c r="J37" s="70"/>
      <c r="K37" s="59" t="str">
        <f t="shared" ca="1" si="9"/>
        <v/>
      </c>
      <c r="L37" s="71"/>
      <c r="M37" s="59" t="str">
        <f t="shared" ca="1" si="10"/>
        <v/>
      </c>
      <c r="N37" s="72"/>
      <c r="O37" s="73"/>
      <c r="P37" s="73"/>
      <c r="Q37" s="83"/>
      <c r="R37" s="85"/>
      <c r="S37" s="80" t="str">
        <f ca="1">IF(入力シート①!$C$6="麻薬小売業者",$X37,$W37)</f>
        <v/>
      </c>
      <c r="V37" s="16">
        <f t="shared" si="12"/>
        <v>1</v>
      </c>
      <c r="W37" s="81" t="str">
        <f t="shared" ca="1" si="6"/>
        <v/>
      </c>
      <c r="X37" s="82" t="str">
        <f t="shared" ca="1" si="7"/>
        <v/>
      </c>
    </row>
    <row r="38" spans="1:27" ht="39.950000000000003" customHeight="1">
      <c r="A38" s="16">
        <f t="shared" ca="1" si="11"/>
        <v>32</v>
      </c>
      <c r="B38" s="61"/>
      <c r="C38" s="55" t="str">
        <f ca="1">IF(AND(B38="",OFFSET(B38,-1,0,1,1)&lt;&gt;""),OFFSET(C38,-1,0,1,1),IF(AND(B38="",OFFSET(B38,-1,0,1,1)="",OR(OFFSET(N38,-1,0,1)&lt;&gt;"",OFFSET(P38,-1,0,1,1)&lt;&gt;"")),OFFSET(C38,-2,0,1,1),IFERROR(VLOOKUP(入力シート➁!B38,テーブル1[[#All],[医薬品名]:[単位2]],COLUMN(入力シート➁!P34)-3,0),"")))</f>
        <v/>
      </c>
      <c r="D38" s="62"/>
      <c r="E38" s="57" t="str">
        <f ca="1">IF(AND(B38="",OFFSET(B38,-1,0,1,1)&lt;&gt;""),OFFSET(E38,-1,0,1,1),IF(AND(B38="",OFFSET(B38,-1,0,1,1)="",OR(OR(OFFSET(F38,-1,0,1)&lt;0,OFFSET(H38,-1,0,1)&lt;0,OFFSET(J38,-1,0,1)&lt;0),OFFSET(P38,-1,0,1,1)&lt;&gt;"")),OFFSET(E38,-2,0,1,1),IFERROR(VLOOKUP(入力シート➁!B38,テーブル1[[#All],[医薬品名]:[単位2]],COLUMN(テーブル1[[#Headers],[単位2]])-3,0),"")))</f>
        <v/>
      </c>
      <c r="F38" s="63"/>
      <c r="G38" s="59" t="str">
        <f t="shared" ca="1" si="3"/>
        <v/>
      </c>
      <c r="H38" s="64"/>
      <c r="I38" s="59" t="str">
        <f t="shared" ca="1" si="8"/>
        <v/>
      </c>
      <c r="J38" s="70"/>
      <c r="K38" s="59" t="str">
        <f t="shared" ca="1" si="9"/>
        <v/>
      </c>
      <c r="L38" s="71"/>
      <c r="M38" s="59" t="str">
        <f t="shared" ca="1" si="10"/>
        <v/>
      </c>
      <c r="N38" s="72"/>
      <c r="O38" s="73"/>
      <c r="P38" s="73"/>
      <c r="Q38" s="83"/>
      <c r="R38" s="85"/>
      <c r="S38" s="80" t="str">
        <f ca="1">IF(入力シート①!$C$6="麻薬小売業者",$X38,$W38)</f>
        <v/>
      </c>
      <c r="V38" s="16">
        <f t="shared" si="12"/>
        <v>1</v>
      </c>
      <c r="W38" s="81" t="str">
        <f t="shared" ca="1" si="6"/>
        <v/>
      </c>
      <c r="X38" s="82" t="str">
        <f t="shared" ca="1" si="7"/>
        <v/>
      </c>
    </row>
    <row r="39" spans="1:27" ht="39.950000000000003" customHeight="1">
      <c r="A39" s="16">
        <f t="shared" ca="1" si="11"/>
        <v>33</v>
      </c>
      <c r="B39" s="61"/>
      <c r="C39" s="55" t="str">
        <f ca="1">IF(AND(B39="",OFFSET(B39,-1,0,1,1)&lt;&gt;""),OFFSET(C39,-1,0,1,1),IF(AND(B39="",OFFSET(B39,-1,0,1,1)="",OR(OFFSET(N39,-1,0,1)&lt;&gt;"",OFFSET(P39,-1,0,1,1)&lt;&gt;"")),OFFSET(C39,-2,0,1,1),IFERROR(VLOOKUP(入力シート➁!B39,テーブル1[[#All],[医薬品名]:[単位2]],COLUMN(入力シート➁!P35)-3,0),"")))</f>
        <v/>
      </c>
      <c r="D39" s="62"/>
      <c r="E39" s="57" t="str">
        <f ca="1">IF(AND(B39="",OFFSET(B39,-1,0,1,1)&lt;&gt;""),OFFSET(E39,-1,0,1,1),IF(AND(B39="",OFFSET(B39,-1,0,1,1)="",OR(OR(OFFSET(F39,-1,0,1)&lt;0,OFFSET(H39,-1,0,1)&lt;0,OFFSET(J39,-1,0,1)&lt;0),OFFSET(P39,-1,0,1,1)&lt;&gt;"")),OFFSET(E39,-2,0,1,1),IFERROR(VLOOKUP(入力シート➁!B39,テーブル1[[#All],[医薬品名]:[単位2]],COLUMN(テーブル1[[#Headers],[単位2]])-3,0),"")))</f>
        <v/>
      </c>
      <c r="F39" s="63"/>
      <c r="G39" s="59" t="str">
        <f t="shared" ca="1" si="3"/>
        <v/>
      </c>
      <c r="H39" s="64"/>
      <c r="I39" s="59" t="str">
        <f t="shared" ca="1" si="8"/>
        <v/>
      </c>
      <c r="J39" s="70"/>
      <c r="K39" s="59" t="str">
        <f t="shared" ca="1" si="9"/>
        <v/>
      </c>
      <c r="L39" s="71"/>
      <c r="M39" s="59" t="str">
        <f t="shared" ca="1" si="10"/>
        <v/>
      </c>
      <c r="N39" s="72"/>
      <c r="O39" s="73"/>
      <c r="P39" s="73"/>
      <c r="Q39" s="83"/>
      <c r="R39" s="85"/>
      <c r="S39" s="80" t="str">
        <f ca="1">IF(入力シート①!$C$6="麻薬小売業者",$X39,$W39)</f>
        <v/>
      </c>
      <c r="V39" s="16">
        <f t="shared" si="12"/>
        <v>1</v>
      </c>
      <c r="W39" s="81" t="str">
        <f t="shared" ca="1" si="6"/>
        <v/>
      </c>
      <c r="X39" s="82" t="str">
        <f t="shared" ca="1" si="7"/>
        <v/>
      </c>
    </row>
    <row r="40" spans="1:27" ht="39.950000000000003" customHeight="1">
      <c r="A40" s="16">
        <f t="shared" ca="1" si="11"/>
        <v>34</v>
      </c>
      <c r="B40" s="61"/>
      <c r="C40" s="55" t="str">
        <f ca="1">IF(AND(B40="",OFFSET(B40,-1,0,1,1)&lt;&gt;""),OFFSET(C40,-1,0,1,1),IF(AND(B40="",OFFSET(B40,-1,0,1,1)="",OR(OFFSET(N40,-1,0,1)&lt;&gt;"",OFFSET(P40,-1,0,1,1)&lt;&gt;"")),OFFSET(C40,-2,0,1,1),IFERROR(VLOOKUP(入力シート➁!B40,テーブル1[[#All],[医薬品名]:[単位2]],COLUMN(入力シート➁!P36)-3,0),"")))</f>
        <v/>
      </c>
      <c r="D40" s="62"/>
      <c r="E40" s="57" t="str">
        <f ca="1">IF(AND(B40="",OFFSET(B40,-1,0,1,1)&lt;&gt;""),OFFSET(E40,-1,0,1,1),IF(AND(B40="",OFFSET(B40,-1,0,1,1)="",OR(OR(OFFSET(F40,-1,0,1)&lt;0,OFFSET(H40,-1,0,1)&lt;0,OFFSET(J40,-1,0,1)&lt;0),OFFSET(P40,-1,0,1,1)&lt;&gt;"")),OFFSET(E40,-2,0,1,1),IFERROR(VLOOKUP(入力シート➁!B40,テーブル1[[#All],[医薬品名]:[単位2]],COLUMN(テーブル1[[#Headers],[単位2]])-3,0),"")))</f>
        <v/>
      </c>
      <c r="F40" s="63"/>
      <c r="G40" s="59" t="str">
        <f t="shared" ref="G40:G71" ca="1" si="13">IF(AND(E40="V",C40&lt;&gt;""),"mL",E40)</f>
        <v/>
      </c>
      <c r="H40" s="64"/>
      <c r="I40" s="59" t="str">
        <f t="shared" ca="1" si="8"/>
        <v/>
      </c>
      <c r="J40" s="70"/>
      <c r="K40" s="59" t="str">
        <f t="shared" ca="1" si="9"/>
        <v/>
      </c>
      <c r="L40" s="71"/>
      <c r="M40" s="59" t="str">
        <f t="shared" ca="1" si="10"/>
        <v/>
      </c>
      <c r="N40" s="72"/>
      <c r="O40" s="73"/>
      <c r="P40" s="73"/>
      <c r="Q40" s="83"/>
      <c r="R40" s="85"/>
      <c r="S40" s="80" t="str">
        <f ca="1">IF(入力シート①!$C$6="麻薬小売業者",$X40,$W40)</f>
        <v/>
      </c>
      <c r="V40" s="16">
        <f t="shared" si="12"/>
        <v>1</v>
      </c>
      <c r="W40" s="81" t="str">
        <f t="shared" ca="1" si="6"/>
        <v/>
      </c>
      <c r="X40" s="82" t="str">
        <f t="shared" ref="X40:X71" ca="1" si="14">IF(AND(D40="",F40="",H40="",J40="",L40="",B40="",N40="",O40="",P40="",Q40="",R40=""),"",IF(OR(AND(OR(N40&lt;&gt;"",O40&lt;&gt;"",P40&lt;&gt;"",Q40&lt;&gt;""),R40=""),AND(F40="",H40="",J40="",L40="")),"×",IF(OR(AND(B40&lt;&gt;"",OFFSET(B40,1,0,1,1)="",OR(OFFSET(D40,1,0,1,1)&lt;&gt;"",OFFSET(D40,2,0,1,1)&lt;&gt;"",COUNTIF(B40,"*倍散*")&gt;0),OR(D40&lt;&gt;"",COUNTIF(B40,"*倍散*")&gt;0),OR(OFFSET(P40,1,0,1,1)&lt;&gt;"",OFFSET(P40,2,0,1,1)&lt;&gt;""),OFFSET(B40,2,0,1,1)="",OR(AND(OR(OFFSET(H40,1,0,1,1)&lt;0,OFFSET(J40,1,0,1,1)&lt;0),ABS(OFFSET(H40,1,0,1,1))&lt;=H40,ABS(OFFSET(J40,1,0,1,1))&lt;=J40,OFFSET(J40,2,0,1,1)=""),AND(OR(OFFSET(H40,2,0,1,1)&lt;0,OFFSET(J40,2,0,1,1)&lt;0),ABS(OFFSET(H40,2,0,1,1))&lt;=H40,ABS(OFFSET(J40,2,0,1,1))&lt;=J40,OFFSET(J40,1,0,1,1)="")),F40+H40-J40-O40+IF(OFFSET(H40,1,0,1,1)&gt;=0,OFFSET(H40,1,0,1,1),0)+IF(OFFSET(H40,2,0,1,1)&gt;=0,OFFSET(H40,2,0,1,1),0)=L40-Q40,OFFSET(F40,1,0,1,1)="",OFFSET(L40,1,0,1,1)="",OFFSET(F40,2,0,1,1)="",OFFSET(L40,2,0,1,1)="",OFFSET(N40,1,0,1,1)="",OFFSET(N40,2,0,1,1)=""),AND(B40&lt;&gt;"",OFFSET(B40,1,0,1,1)="",OR(OFFSET(P40,1,0,1,1)&lt;&gt;"",AND(OR(OFFSET(H40,1,0,1,1)&lt;0,OFFSET(J40,1,0,1,1)&lt;0),ABS(OFFSET(H40,1,0,1,1))&lt;=H40,ABS(OFFSET(J40,1,0,1,1))&lt;=J40)),OR(OFFSET(B40,2,0,1,1)&lt;&gt;"",OFFSET(S40,2,0,1,1)=""),OR(D40&lt;&gt;"",COUNTIF(B40,"*倍散*")&gt;0),F40+H40-J40-O40+IF(OFFSET(H40,1,0,1,1)&gt;=0,OFFSET(H40,1,0,1,1),0)=L40-Q40,OFFSET(F40,1,0,1,1)="",OFFSET(L40,1,0,1,1)="",OFFSET(N40,1,0,1,1)=""),AND(B40&lt;&gt;"",OR(D40&lt;&gt;"",COUNTIF(B40,"*倍散*")&gt;0),OR(OFFSET(B40,1,0,1,1)&lt;&gt;"",OFFSET(S40,1,0,1,1)=""),F40+H40-J40-O40=L40-Q40)),"○",IF(AND(B40="",OR(F40&lt;&gt;"",H40&lt;&gt;"",J40&lt;&gt;"",L40&lt;&gt;""),R40&lt;&gt;""),"-","×"))))</f>
        <v/>
      </c>
    </row>
    <row r="41" spans="1:27" ht="39.950000000000003" customHeight="1">
      <c r="A41" s="16">
        <f t="shared" ca="1" si="11"/>
        <v>35</v>
      </c>
      <c r="B41" s="61"/>
      <c r="C41" s="55" t="str">
        <f ca="1">IF(AND(B41="",OFFSET(B41,-1,0,1,1)&lt;&gt;""),OFFSET(C41,-1,0,1,1),IF(AND(B41="",OFFSET(B41,-1,0,1,1)="",OR(OFFSET(N41,-1,0,1)&lt;&gt;"",OFFSET(P41,-1,0,1,1)&lt;&gt;"")),OFFSET(C41,-2,0,1,1),IFERROR(VLOOKUP(入力シート➁!B41,テーブル1[[#All],[医薬品名]:[単位2]],COLUMN(入力シート➁!P37)-3,0),"")))</f>
        <v/>
      </c>
      <c r="D41" s="62"/>
      <c r="E41" s="57" t="str">
        <f ca="1">IF(AND(B41="",OFFSET(B41,-1,0,1,1)&lt;&gt;""),OFFSET(E41,-1,0,1,1),IF(AND(B41="",OFFSET(B41,-1,0,1,1)="",OR(OR(OFFSET(F41,-1,0,1)&lt;0,OFFSET(H41,-1,0,1)&lt;0,OFFSET(J41,-1,0,1)&lt;0),OFFSET(P41,-1,0,1,1)&lt;&gt;"")),OFFSET(E41,-2,0,1,1),IFERROR(VLOOKUP(入力シート➁!B41,テーブル1[[#All],[医薬品名]:[単位2]],COLUMN(テーブル1[[#Headers],[単位2]])-3,0),"")))</f>
        <v/>
      </c>
      <c r="F41" s="63"/>
      <c r="G41" s="59" t="str">
        <f t="shared" ca="1" si="13"/>
        <v/>
      </c>
      <c r="H41" s="64"/>
      <c r="I41" s="59" t="str">
        <f t="shared" ca="1" si="8"/>
        <v/>
      </c>
      <c r="J41" s="70"/>
      <c r="K41" s="59" t="str">
        <f t="shared" ca="1" si="9"/>
        <v/>
      </c>
      <c r="L41" s="71"/>
      <c r="M41" s="59" t="str">
        <f t="shared" ca="1" si="10"/>
        <v/>
      </c>
      <c r="N41" s="72"/>
      <c r="O41" s="73"/>
      <c r="P41" s="73"/>
      <c r="Q41" s="83"/>
      <c r="R41" s="85"/>
      <c r="S41" s="80" t="str">
        <f ca="1">IF(入力シート①!$C$6="麻薬小売業者",$X41,$W41)</f>
        <v/>
      </c>
      <c r="V41" s="16">
        <f t="shared" si="12"/>
        <v>1</v>
      </c>
      <c r="W41" s="81" t="str">
        <f t="shared" ca="1" si="6"/>
        <v/>
      </c>
      <c r="X41" s="82" t="str">
        <f t="shared" ca="1" si="14"/>
        <v/>
      </c>
    </row>
    <row r="42" spans="1:27" ht="39.950000000000003" customHeight="1">
      <c r="A42" s="16">
        <f t="shared" ca="1" si="11"/>
        <v>36</v>
      </c>
      <c r="B42" s="61"/>
      <c r="C42" s="55" t="str">
        <f ca="1">IF(AND(B42="",OFFSET(B42,-1,0,1,1)&lt;&gt;""),OFFSET(C42,-1,0,1,1),IF(AND(B42="",OFFSET(B42,-1,0,1,1)="",OR(OFFSET(N42,-1,0,1)&lt;&gt;"",OFFSET(P42,-1,0,1,1)&lt;&gt;"")),OFFSET(C42,-2,0,1,1),IFERROR(VLOOKUP(入力シート➁!B42,テーブル1[[#All],[医薬品名]:[単位2]],COLUMN(入力シート➁!P38)-3,0),"")))</f>
        <v/>
      </c>
      <c r="D42" s="62"/>
      <c r="E42" s="57" t="str">
        <f ca="1">IF(AND(B42="",OFFSET(B42,-1,0,1,1)&lt;&gt;""),OFFSET(E42,-1,0,1,1),IF(AND(B42="",OFFSET(B42,-1,0,1,1)="",OR(OR(OFFSET(F42,-1,0,1)&lt;0,OFFSET(H42,-1,0,1)&lt;0,OFFSET(J42,-1,0,1)&lt;0),OFFSET(P42,-1,0,1,1)&lt;&gt;"")),OFFSET(E42,-2,0,1,1),IFERROR(VLOOKUP(入力シート➁!B42,テーブル1[[#All],[医薬品名]:[単位2]],COLUMN(テーブル1[[#Headers],[単位2]])-3,0),"")))</f>
        <v/>
      </c>
      <c r="F42" s="63"/>
      <c r="G42" s="59" t="str">
        <f t="shared" ca="1" si="13"/>
        <v/>
      </c>
      <c r="H42" s="64"/>
      <c r="I42" s="59" t="str">
        <f t="shared" ca="1" si="8"/>
        <v/>
      </c>
      <c r="J42" s="70"/>
      <c r="K42" s="59" t="str">
        <f t="shared" ca="1" si="9"/>
        <v/>
      </c>
      <c r="L42" s="71"/>
      <c r="M42" s="59" t="str">
        <f t="shared" ca="1" si="10"/>
        <v/>
      </c>
      <c r="N42" s="72"/>
      <c r="O42" s="73"/>
      <c r="P42" s="73"/>
      <c r="Q42" s="83"/>
      <c r="R42" s="85"/>
      <c r="S42" s="80" t="str">
        <f ca="1">IF(入力シート①!$C$6="麻薬小売業者",$X42,$W42)</f>
        <v/>
      </c>
      <c r="V42" s="16">
        <f t="shared" si="12"/>
        <v>1</v>
      </c>
      <c r="W42" s="81" t="str">
        <f t="shared" ca="1" si="6"/>
        <v/>
      </c>
      <c r="X42" s="82" t="str">
        <f t="shared" ca="1" si="14"/>
        <v/>
      </c>
    </row>
    <row r="43" spans="1:27" ht="39.950000000000003" customHeight="1">
      <c r="A43" s="16">
        <f t="shared" ca="1" si="11"/>
        <v>37</v>
      </c>
      <c r="B43" s="61"/>
      <c r="C43" s="55" t="str">
        <f ca="1">IF(AND(B43="",OFFSET(B43,-1,0,1,1)&lt;&gt;""),OFFSET(C43,-1,0,1,1),IF(AND(B43="",OFFSET(B43,-1,0,1,1)="",OR(OFFSET(N43,-1,0,1)&lt;&gt;"",OFFSET(P43,-1,0,1,1)&lt;&gt;"")),OFFSET(C43,-2,0,1,1),IFERROR(VLOOKUP(入力シート➁!B43,テーブル1[[#All],[医薬品名]:[単位2]],COLUMN(入力シート➁!P39)-3,0),"")))</f>
        <v/>
      </c>
      <c r="D43" s="62"/>
      <c r="E43" s="57" t="str">
        <f ca="1">IF(AND(B43="",OFFSET(B43,-1,0,1,1)&lt;&gt;""),OFFSET(E43,-1,0,1,1),IF(AND(B43="",OFFSET(B43,-1,0,1,1)="",OR(OR(OFFSET(F43,-1,0,1)&lt;0,OFFSET(H43,-1,0,1)&lt;0,OFFSET(J43,-1,0,1)&lt;0),OFFSET(P43,-1,0,1,1)&lt;&gt;"")),OFFSET(E43,-2,0,1,1),IFERROR(VLOOKUP(入力シート➁!B43,テーブル1[[#All],[医薬品名]:[単位2]],COLUMN(テーブル1[[#Headers],[単位2]])-3,0),"")))</f>
        <v/>
      </c>
      <c r="F43" s="63"/>
      <c r="G43" s="59" t="str">
        <f t="shared" ca="1" si="13"/>
        <v/>
      </c>
      <c r="H43" s="64"/>
      <c r="I43" s="59" t="str">
        <f t="shared" ca="1" si="8"/>
        <v/>
      </c>
      <c r="J43" s="70"/>
      <c r="K43" s="59" t="str">
        <f t="shared" ca="1" si="9"/>
        <v/>
      </c>
      <c r="L43" s="71"/>
      <c r="M43" s="59" t="str">
        <f t="shared" ca="1" si="10"/>
        <v/>
      </c>
      <c r="N43" s="72"/>
      <c r="O43" s="73"/>
      <c r="P43" s="73"/>
      <c r="Q43" s="83"/>
      <c r="R43" s="85"/>
      <c r="S43" s="80" t="str">
        <f ca="1">IF(入力シート①!$C$6="麻薬小売業者",$X43,$W43)</f>
        <v/>
      </c>
      <c r="V43" s="16">
        <f t="shared" si="12"/>
        <v>1</v>
      </c>
      <c r="W43" s="81" t="str">
        <f t="shared" ca="1" si="6"/>
        <v/>
      </c>
      <c r="X43" s="82" t="str">
        <f t="shared" ca="1" si="14"/>
        <v/>
      </c>
    </row>
    <row r="44" spans="1:27" ht="39.950000000000003" customHeight="1">
      <c r="A44" s="16">
        <f t="shared" ca="1" si="11"/>
        <v>38</v>
      </c>
      <c r="B44" s="61"/>
      <c r="C44" s="55" t="str">
        <f ca="1">IF(AND(B44="",OFFSET(B44,-1,0,1,1)&lt;&gt;""),OFFSET(C44,-1,0,1,1),IF(AND(B44="",OFFSET(B44,-1,0,1,1)="",OR(OFFSET(N44,-1,0,1)&lt;&gt;"",OFFSET(P44,-1,0,1,1)&lt;&gt;"")),OFFSET(C44,-2,0,1,1),IFERROR(VLOOKUP(入力シート➁!B44,テーブル1[[#All],[医薬品名]:[単位2]],COLUMN(入力シート➁!P40)-3,0),"")))</f>
        <v/>
      </c>
      <c r="D44" s="62"/>
      <c r="E44" s="57" t="str">
        <f ca="1">IF(AND(B44="",OFFSET(B44,-1,0,1,1)&lt;&gt;""),OFFSET(E44,-1,0,1,1),IF(AND(B44="",OFFSET(B44,-1,0,1,1)="",OR(OR(OFFSET(F44,-1,0,1)&lt;0,OFFSET(H44,-1,0,1)&lt;0,OFFSET(J44,-1,0,1)&lt;0),OFFSET(P44,-1,0,1,1)&lt;&gt;"")),OFFSET(E44,-2,0,1,1),IFERROR(VLOOKUP(入力シート➁!B44,テーブル1[[#All],[医薬品名]:[単位2]],COLUMN(テーブル1[[#Headers],[単位2]])-3,0),"")))</f>
        <v/>
      </c>
      <c r="F44" s="63"/>
      <c r="G44" s="59" t="str">
        <f t="shared" ca="1" si="13"/>
        <v/>
      </c>
      <c r="H44" s="64"/>
      <c r="I44" s="59" t="str">
        <f t="shared" ca="1" si="8"/>
        <v/>
      </c>
      <c r="J44" s="70"/>
      <c r="K44" s="59" t="str">
        <f t="shared" ca="1" si="9"/>
        <v/>
      </c>
      <c r="L44" s="71"/>
      <c r="M44" s="59" t="str">
        <f t="shared" ca="1" si="10"/>
        <v/>
      </c>
      <c r="N44" s="72"/>
      <c r="O44" s="73"/>
      <c r="P44" s="73"/>
      <c r="Q44" s="83"/>
      <c r="R44" s="85"/>
      <c r="S44" s="80" t="str">
        <f ca="1">IF(入力シート①!$C$6="麻薬小売業者",$X44,$W44)</f>
        <v/>
      </c>
      <c r="V44" s="16">
        <f t="shared" si="12"/>
        <v>1</v>
      </c>
      <c r="W44" s="81" t="str">
        <f t="shared" ca="1" si="6"/>
        <v/>
      </c>
      <c r="X44" s="82" t="str">
        <f t="shared" ca="1" si="14"/>
        <v/>
      </c>
    </row>
    <row r="45" spans="1:27" ht="39.950000000000003" customHeight="1">
      <c r="A45" s="16">
        <f t="shared" ca="1" si="11"/>
        <v>39</v>
      </c>
      <c r="B45" s="61"/>
      <c r="C45" s="55" t="str">
        <f ca="1">IF(AND(B45="",OFFSET(B45,-1,0,1,1)&lt;&gt;""),OFFSET(C45,-1,0,1,1),IF(AND(B45="",OFFSET(B45,-1,0,1,1)="",OR(OFFSET(N45,-1,0,1)&lt;&gt;"",OFFSET(P45,-1,0,1,1)&lt;&gt;"")),OFFSET(C45,-2,0,1,1),IFERROR(VLOOKUP(入力シート➁!B45,テーブル1[[#All],[医薬品名]:[単位2]],COLUMN(入力シート➁!P41)-3,0),"")))</f>
        <v/>
      </c>
      <c r="D45" s="62"/>
      <c r="E45" s="57" t="str">
        <f ca="1">IF(AND(B45="",OFFSET(B45,-1,0,1,1)&lt;&gt;""),OFFSET(E45,-1,0,1,1),IF(AND(B45="",OFFSET(B45,-1,0,1,1)="",OR(OR(OFFSET(F45,-1,0,1)&lt;0,OFFSET(H45,-1,0,1)&lt;0,OFFSET(J45,-1,0,1)&lt;0),OFFSET(P45,-1,0,1,1)&lt;&gt;"")),OFFSET(E45,-2,0,1,1),IFERROR(VLOOKUP(入力シート➁!B45,テーブル1[[#All],[医薬品名]:[単位2]],COLUMN(テーブル1[[#Headers],[単位2]])-3,0),"")))</f>
        <v/>
      </c>
      <c r="F45" s="63"/>
      <c r="G45" s="59" t="str">
        <f t="shared" ca="1" si="13"/>
        <v/>
      </c>
      <c r="H45" s="64"/>
      <c r="I45" s="59" t="str">
        <f t="shared" ca="1" si="8"/>
        <v/>
      </c>
      <c r="J45" s="70"/>
      <c r="K45" s="59" t="str">
        <f t="shared" ca="1" si="9"/>
        <v/>
      </c>
      <c r="L45" s="71"/>
      <c r="M45" s="59" t="str">
        <f t="shared" ca="1" si="10"/>
        <v/>
      </c>
      <c r="N45" s="72"/>
      <c r="O45" s="73"/>
      <c r="P45" s="73"/>
      <c r="Q45" s="83"/>
      <c r="R45" s="85"/>
      <c r="S45" s="80" t="str">
        <f ca="1">IF(入力シート①!$C$6="麻薬小売業者",$X45,$W45)</f>
        <v/>
      </c>
      <c r="V45" s="16">
        <f t="shared" si="12"/>
        <v>1</v>
      </c>
      <c r="W45" s="81" t="str">
        <f t="shared" ca="1" si="6"/>
        <v/>
      </c>
      <c r="X45" s="82" t="str">
        <f t="shared" ca="1" si="14"/>
        <v/>
      </c>
    </row>
    <row r="46" spans="1:27" ht="39.950000000000003" customHeight="1">
      <c r="A46" s="16">
        <f t="shared" ca="1" si="11"/>
        <v>40</v>
      </c>
      <c r="B46" s="61"/>
      <c r="C46" s="55" t="str">
        <f ca="1">IF(AND(B46="",OFFSET(B46,-1,0,1,1)&lt;&gt;""),OFFSET(C46,-1,0,1,1),IF(AND(B46="",OFFSET(B46,-1,0,1,1)="",OR(OFFSET(N46,-1,0,1)&lt;&gt;"",OFFSET(P46,-1,0,1,1)&lt;&gt;"")),OFFSET(C46,-2,0,1,1),IFERROR(VLOOKUP(入力シート➁!B46,テーブル1[[#All],[医薬品名]:[単位2]],COLUMN(入力シート➁!P42)-3,0),"")))</f>
        <v/>
      </c>
      <c r="D46" s="62"/>
      <c r="E46" s="57" t="str">
        <f ca="1">IF(AND(B46="",OFFSET(B46,-1,0,1,1)&lt;&gt;""),OFFSET(E46,-1,0,1,1),IF(AND(B46="",OFFSET(B46,-1,0,1,1)="",OR(OR(OFFSET(F46,-1,0,1)&lt;0,OFFSET(H46,-1,0,1)&lt;0,OFFSET(J46,-1,0,1)&lt;0),OFFSET(P46,-1,0,1,1)&lt;&gt;"")),OFFSET(E46,-2,0,1,1),IFERROR(VLOOKUP(入力シート➁!B46,テーブル1[[#All],[医薬品名]:[単位2]],COLUMN(テーブル1[[#Headers],[単位2]])-3,0),"")))</f>
        <v/>
      </c>
      <c r="F46" s="63"/>
      <c r="G46" s="59" t="str">
        <f t="shared" ca="1" si="13"/>
        <v/>
      </c>
      <c r="H46" s="64"/>
      <c r="I46" s="59" t="str">
        <f t="shared" ca="1" si="8"/>
        <v/>
      </c>
      <c r="J46" s="70"/>
      <c r="K46" s="59" t="str">
        <f t="shared" ca="1" si="9"/>
        <v/>
      </c>
      <c r="L46" s="71"/>
      <c r="M46" s="59" t="str">
        <f t="shared" ca="1" si="10"/>
        <v/>
      </c>
      <c r="N46" s="72"/>
      <c r="O46" s="73"/>
      <c r="P46" s="73"/>
      <c r="Q46" s="83"/>
      <c r="R46" s="85"/>
      <c r="S46" s="80" t="str">
        <f ca="1">IF(入力シート①!$C$6="麻薬小売業者",$X46,$W46)</f>
        <v/>
      </c>
      <c r="V46" s="16">
        <f t="shared" si="12"/>
        <v>1</v>
      </c>
      <c r="W46" s="81" t="str">
        <f t="shared" ca="1" si="6"/>
        <v/>
      </c>
      <c r="X46" s="82" t="str">
        <f t="shared" ca="1" si="14"/>
        <v/>
      </c>
    </row>
    <row r="47" spans="1:27" ht="39.950000000000003" customHeight="1">
      <c r="A47" s="16">
        <f t="shared" ca="1" si="11"/>
        <v>41</v>
      </c>
      <c r="B47" s="61"/>
      <c r="C47" s="55" t="str">
        <f ca="1">IF(AND(B47="",OFFSET(B47,-1,0,1,1)&lt;&gt;""),OFFSET(C47,-1,0,1,1),IF(AND(B47="",OFFSET(B47,-1,0,1,1)="",OR(OFFSET(N47,-1,0,1)&lt;&gt;"",OFFSET(P47,-1,0,1,1)&lt;&gt;"")),OFFSET(C47,-2,0,1,1),IFERROR(VLOOKUP(入力シート➁!B47,テーブル1[[#All],[医薬品名]:[単位2]],COLUMN(入力シート➁!P43)-3,0),"")))</f>
        <v/>
      </c>
      <c r="D47" s="62"/>
      <c r="E47" s="57" t="str">
        <f ca="1">IF(AND(B47="",OFFSET(B47,-1,0,1,1)&lt;&gt;""),OFFSET(E47,-1,0,1,1),IF(AND(B47="",OFFSET(B47,-1,0,1,1)="",OR(OR(OFFSET(F47,-1,0,1)&lt;0,OFFSET(H47,-1,0,1)&lt;0,OFFSET(J47,-1,0,1)&lt;0),OFFSET(P47,-1,0,1,1)&lt;&gt;"")),OFFSET(E47,-2,0,1,1),IFERROR(VLOOKUP(入力シート➁!B47,テーブル1[[#All],[医薬品名]:[単位2]],COLUMN(テーブル1[[#Headers],[単位2]])-3,0),"")))</f>
        <v/>
      </c>
      <c r="F47" s="63"/>
      <c r="G47" s="59" t="str">
        <f t="shared" ca="1" si="13"/>
        <v/>
      </c>
      <c r="H47" s="64"/>
      <c r="I47" s="59" t="str">
        <f t="shared" ca="1" si="8"/>
        <v/>
      </c>
      <c r="J47" s="70"/>
      <c r="K47" s="59" t="str">
        <f t="shared" ca="1" si="9"/>
        <v/>
      </c>
      <c r="L47" s="71"/>
      <c r="M47" s="59" t="str">
        <f t="shared" ca="1" si="10"/>
        <v/>
      </c>
      <c r="N47" s="72"/>
      <c r="O47" s="73"/>
      <c r="P47" s="73"/>
      <c r="Q47" s="83"/>
      <c r="R47" s="85"/>
      <c r="S47" s="80" t="str">
        <f ca="1">IF(入力シート①!$C$6="麻薬小売業者",$X47,$W47)</f>
        <v/>
      </c>
      <c r="V47" s="16">
        <f t="shared" si="12"/>
        <v>1</v>
      </c>
      <c r="W47" s="81" t="str">
        <f t="shared" ca="1" si="6"/>
        <v/>
      </c>
      <c r="X47" s="82" t="str">
        <f t="shared" ca="1" si="14"/>
        <v/>
      </c>
      <c r="AA47" s="86"/>
    </row>
    <row r="48" spans="1:27" ht="39.950000000000003" customHeight="1">
      <c r="A48" s="16">
        <f t="shared" ca="1" si="11"/>
        <v>42</v>
      </c>
      <c r="B48" s="61"/>
      <c r="C48" s="55" t="str">
        <f ca="1">IF(AND(B48="",OFFSET(B48,-1,0,1,1)&lt;&gt;""),OFFSET(C48,-1,0,1,1),IF(AND(B48="",OFFSET(B48,-1,0,1,1)="",OR(OFFSET(N48,-1,0,1)&lt;&gt;"",OFFSET(P48,-1,0,1,1)&lt;&gt;"")),OFFSET(C48,-2,0,1,1),IFERROR(VLOOKUP(入力シート➁!B48,テーブル1[[#All],[医薬品名]:[単位2]],COLUMN(入力シート➁!P44)-3,0),"")))</f>
        <v/>
      </c>
      <c r="D48" s="62"/>
      <c r="E48" s="57" t="str">
        <f ca="1">IF(AND(B48="",OFFSET(B48,-1,0,1,1)&lt;&gt;""),OFFSET(E48,-1,0,1,1),IF(AND(B48="",OFFSET(B48,-1,0,1,1)="",OR(OR(OFFSET(F48,-1,0,1)&lt;0,OFFSET(H48,-1,0,1)&lt;0,OFFSET(J48,-1,0,1)&lt;0),OFFSET(P48,-1,0,1,1)&lt;&gt;"")),OFFSET(E48,-2,0,1,1),IFERROR(VLOOKUP(入力シート➁!B48,テーブル1[[#All],[医薬品名]:[単位2]],COLUMN(テーブル1[[#Headers],[単位2]])-3,0),"")))</f>
        <v/>
      </c>
      <c r="F48" s="63"/>
      <c r="G48" s="59" t="str">
        <f t="shared" ca="1" si="13"/>
        <v/>
      </c>
      <c r="H48" s="64"/>
      <c r="I48" s="59" t="str">
        <f t="shared" ca="1" si="8"/>
        <v/>
      </c>
      <c r="J48" s="70"/>
      <c r="K48" s="59" t="str">
        <f t="shared" ca="1" si="9"/>
        <v/>
      </c>
      <c r="L48" s="71"/>
      <c r="M48" s="59" t="str">
        <f t="shared" ca="1" si="10"/>
        <v/>
      </c>
      <c r="N48" s="72"/>
      <c r="O48" s="73"/>
      <c r="P48" s="73"/>
      <c r="Q48" s="83"/>
      <c r="R48" s="85"/>
      <c r="S48" s="80" t="str">
        <f ca="1">IF(入力シート①!$C$6="麻薬小売業者",$X48,$W48)</f>
        <v/>
      </c>
      <c r="V48" s="16">
        <f t="shared" si="12"/>
        <v>1</v>
      </c>
      <c r="W48" s="81" t="str">
        <f t="shared" ca="1" si="6"/>
        <v/>
      </c>
      <c r="X48" s="82" t="str">
        <f t="shared" ca="1" si="14"/>
        <v/>
      </c>
    </row>
    <row r="49" spans="1:24" ht="39.950000000000003" customHeight="1">
      <c r="A49" s="16">
        <f t="shared" ca="1" si="11"/>
        <v>43</v>
      </c>
      <c r="B49" s="61"/>
      <c r="C49" s="55" t="str">
        <f ca="1">IF(AND(B49="",OFFSET(B49,-1,0,1,1)&lt;&gt;""),OFFSET(C49,-1,0,1,1),IF(AND(B49="",OFFSET(B49,-1,0,1,1)="",OR(OFFSET(N49,-1,0,1)&lt;&gt;"",OFFSET(P49,-1,0,1,1)&lt;&gt;"")),OFFSET(C49,-2,0,1,1),IFERROR(VLOOKUP(入力シート➁!B49,テーブル1[[#All],[医薬品名]:[単位2]],COLUMN(入力シート➁!P45)-3,0),"")))</f>
        <v/>
      </c>
      <c r="D49" s="62"/>
      <c r="E49" s="57" t="str">
        <f ca="1">IF(AND(B49="",OFFSET(B49,-1,0,1,1)&lt;&gt;""),OFFSET(E49,-1,0,1,1),IF(AND(B49="",OFFSET(B49,-1,0,1,1)="",OR(OR(OFFSET(F49,-1,0,1)&lt;0,OFFSET(H49,-1,0,1)&lt;0,OFFSET(J49,-1,0,1)&lt;0),OFFSET(P49,-1,0,1,1)&lt;&gt;"")),OFFSET(E49,-2,0,1,1),IFERROR(VLOOKUP(入力シート➁!B49,テーブル1[[#All],[医薬品名]:[単位2]],COLUMN(テーブル1[[#Headers],[単位2]])-3,0),"")))</f>
        <v/>
      </c>
      <c r="F49" s="63"/>
      <c r="G49" s="59" t="str">
        <f t="shared" ca="1" si="13"/>
        <v/>
      </c>
      <c r="H49" s="64"/>
      <c r="I49" s="59" t="str">
        <f t="shared" ca="1" si="8"/>
        <v/>
      </c>
      <c r="J49" s="70"/>
      <c r="K49" s="59" t="str">
        <f t="shared" ca="1" si="9"/>
        <v/>
      </c>
      <c r="L49" s="71"/>
      <c r="M49" s="59" t="str">
        <f t="shared" ca="1" si="10"/>
        <v/>
      </c>
      <c r="N49" s="72"/>
      <c r="O49" s="73"/>
      <c r="P49" s="73"/>
      <c r="Q49" s="83"/>
      <c r="R49" s="85"/>
      <c r="S49" s="80" t="str">
        <f ca="1">IF(入力シート①!$C$6="麻薬小売業者",$X49,$W49)</f>
        <v/>
      </c>
      <c r="V49" s="16">
        <f t="shared" si="12"/>
        <v>1</v>
      </c>
      <c r="W49" s="81" t="str">
        <f t="shared" ca="1" si="6"/>
        <v/>
      </c>
      <c r="X49" s="82" t="str">
        <f t="shared" ca="1" si="14"/>
        <v/>
      </c>
    </row>
    <row r="50" spans="1:24" ht="39.950000000000003" customHeight="1">
      <c r="A50" s="16">
        <f t="shared" ca="1" si="11"/>
        <v>44</v>
      </c>
      <c r="B50" s="61"/>
      <c r="C50" s="55" t="str">
        <f ca="1">IF(AND(B50="",OFFSET(B50,-1,0,1,1)&lt;&gt;""),OFFSET(C50,-1,0,1,1),IF(AND(B50="",OFFSET(B50,-1,0,1,1)="",OR(OFFSET(N50,-1,0,1)&lt;&gt;"",OFFSET(P50,-1,0,1,1)&lt;&gt;"")),OFFSET(C50,-2,0,1,1),IFERROR(VLOOKUP(入力シート➁!B50,テーブル1[[#All],[医薬品名]:[単位2]],COLUMN(入力シート➁!P46)-3,0),"")))</f>
        <v/>
      </c>
      <c r="D50" s="62"/>
      <c r="E50" s="57" t="str">
        <f ca="1">IF(AND(B50="",OFFSET(B50,-1,0,1,1)&lt;&gt;""),OFFSET(E50,-1,0,1,1),IF(AND(B50="",OFFSET(B50,-1,0,1,1)="",OR(OR(OFFSET(F50,-1,0,1)&lt;0,OFFSET(H50,-1,0,1)&lt;0,OFFSET(J50,-1,0,1)&lt;0),OFFSET(P50,-1,0,1,1)&lt;&gt;"")),OFFSET(E50,-2,0,1,1),IFERROR(VLOOKUP(入力シート➁!B50,テーブル1[[#All],[医薬品名]:[単位2]],COLUMN(テーブル1[[#Headers],[単位2]])-3,0),"")))</f>
        <v/>
      </c>
      <c r="F50" s="63"/>
      <c r="G50" s="59" t="str">
        <f t="shared" ca="1" si="13"/>
        <v/>
      </c>
      <c r="H50" s="64"/>
      <c r="I50" s="59" t="str">
        <f t="shared" ca="1" si="8"/>
        <v/>
      </c>
      <c r="J50" s="70"/>
      <c r="K50" s="59" t="str">
        <f t="shared" ca="1" si="9"/>
        <v/>
      </c>
      <c r="L50" s="71"/>
      <c r="M50" s="59" t="str">
        <f t="shared" ca="1" si="10"/>
        <v/>
      </c>
      <c r="N50" s="72"/>
      <c r="O50" s="73"/>
      <c r="P50" s="73"/>
      <c r="Q50" s="83"/>
      <c r="R50" s="85"/>
      <c r="S50" s="80" t="str">
        <f ca="1">IF(入力シート①!$C$6="麻薬小売業者",$X50,$W50)</f>
        <v/>
      </c>
      <c r="V50" s="16">
        <f t="shared" si="12"/>
        <v>1</v>
      </c>
      <c r="W50" s="81" t="str">
        <f t="shared" ca="1" si="6"/>
        <v/>
      </c>
      <c r="X50" s="82" t="str">
        <f t="shared" ca="1" si="14"/>
        <v/>
      </c>
    </row>
    <row r="51" spans="1:24" ht="39.950000000000003" customHeight="1">
      <c r="A51" s="16">
        <f t="shared" ca="1" si="11"/>
        <v>45</v>
      </c>
      <c r="B51" s="61"/>
      <c r="C51" s="55" t="str">
        <f ca="1">IF(AND(B51="",OFFSET(B51,-1,0,1,1)&lt;&gt;""),OFFSET(C51,-1,0,1,1),IF(AND(B51="",OFFSET(B51,-1,0,1,1)="",OR(OFFSET(N51,-1,0,1)&lt;&gt;"",OFFSET(P51,-1,0,1,1)&lt;&gt;"")),OFFSET(C51,-2,0,1,1),IFERROR(VLOOKUP(入力シート➁!B51,テーブル1[[#All],[医薬品名]:[単位2]],COLUMN(入力シート➁!P47)-3,0),"")))</f>
        <v/>
      </c>
      <c r="D51" s="62"/>
      <c r="E51" s="57" t="str">
        <f ca="1">IF(AND(B51="",OFFSET(B51,-1,0,1,1)&lt;&gt;""),OFFSET(E51,-1,0,1,1),IF(AND(B51="",OFFSET(B51,-1,0,1,1)="",OR(OR(OFFSET(F51,-1,0,1)&lt;0,OFFSET(H51,-1,0,1)&lt;0,OFFSET(J51,-1,0,1)&lt;0),OFFSET(P51,-1,0,1,1)&lt;&gt;"")),OFFSET(E51,-2,0,1,1),IFERROR(VLOOKUP(入力シート➁!B51,テーブル1[[#All],[医薬品名]:[単位2]],COLUMN(テーブル1[[#Headers],[単位2]])-3,0),"")))</f>
        <v/>
      </c>
      <c r="F51" s="63"/>
      <c r="G51" s="59" t="str">
        <f t="shared" ca="1" si="13"/>
        <v/>
      </c>
      <c r="H51" s="64"/>
      <c r="I51" s="59" t="str">
        <f t="shared" ref="I51:I104" ca="1" si="15">G51</f>
        <v/>
      </c>
      <c r="J51" s="70"/>
      <c r="K51" s="59" t="str">
        <f t="shared" ref="K51:K104" ca="1" si="16">G51</f>
        <v/>
      </c>
      <c r="L51" s="71"/>
      <c r="M51" s="59" t="str">
        <f t="shared" ref="M51:M104" ca="1" si="17">G51</f>
        <v/>
      </c>
      <c r="N51" s="72"/>
      <c r="O51" s="73"/>
      <c r="P51" s="73"/>
      <c r="Q51" s="83"/>
      <c r="R51" s="85"/>
      <c r="S51" s="80" t="str">
        <f ca="1">IF(入力シート①!$C$6="麻薬小売業者",$X51,$W51)</f>
        <v/>
      </c>
      <c r="V51" s="16">
        <f t="shared" si="12"/>
        <v>1</v>
      </c>
      <c r="W51" s="81" t="str">
        <f t="shared" ca="1" si="6"/>
        <v/>
      </c>
      <c r="X51" s="82" t="str">
        <f t="shared" ca="1" si="14"/>
        <v/>
      </c>
    </row>
    <row r="52" spans="1:24" ht="39.950000000000003" customHeight="1">
      <c r="A52" s="16">
        <f t="shared" ca="1" si="11"/>
        <v>46</v>
      </c>
      <c r="B52" s="61"/>
      <c r="C52" s="55" t="str">
        <f ca="1">IF(AND(B52="",OFFSET(B52,-1,0,1,1)&lt;&gt;""),OFFSET(C52,-1,0,1,1),IF(AND(B52="",OFFSET(B52,-1,0,1,1)="",OR(OFFSET(N52,-1,0,1)&lt;&gt;"",OFFSET(P52,-1,0,1,1)&lt;&gt;"")),OFFSET(C52,-2,0,1,1),IFERROR(VLOOKUP(入力シート➁!B52,テーブル1[[#All],[医薬品名]:[単位2]],COLUMN(入力シート➁!P48)-3,0),"")))</f>
        <v/>
      </c>
      <c r="D52" s="62"/>
      <c r="E52" s="57" t="str">
        <f ca="1">IF(AND(B52="",OFFSET(B52,-1,0,1,1)&lt;&gt;""),OFFSET(E52,-1,0,1,1),IF(AND(B52="",OFFSET(B52,-1,0,1,1)="",OR(OR(OFFSET(F52,-1,0,1)&lt;0,OFFSET(H52,-1,0,1)&lt;0,OFFSET(J52,-1,0,1)&lt;0),OFFSET(P52,-1,0,1,1)&lt;&gt;"")),OFFSET(E52,-2,0,1,1),IFERROR(VLOOKUP(入力シート➁!B52,テーブル1[[#All],[医薬品名]:[単位2]],COLUMN(テーブル1[[#Headers],[単位2]])-3,0),"")))</f>
        <v/>
      </c>
      <c r="F52" s="63"/>
      <c r="G52" s="59" t="str">
        <f t="shared" ca="1" si="13"/>
        <v/>
      </c>
      <c r="H52" s="64"/>
      <c r="I52" s="59" t="str">
        <f t="shared" ca="1" si="15"/>
        <v/>
      </c>
      <c r="J52" s="70"/>
      <c r="K52" s="59" t="str">
        <f t="shared" ca="1" si="16"/>
        <v/>
      </c>
      <c r="L52" s="71"/>
      <c r="M52" s="59" t="str">
        <f t="shared" ca="1" si="17"/>
        <v/>
      </c>
      <c r="N52" s="72"/>
      <c r="O52" s="73"/>
      <c r="P52" s="73"/>
      <c r="Q52" s="83"/>
      <c r="R52" s="85"/>
      <c r="S52" s="80" t="str">
        <f ca="1">IF(入力シート①!$C$6="麻薬小売業者",$X52,$W52)</f>
        <v/>
      </c>
      <c r="V52" s="16">
        <f t="shared" si="12"/>
        <v>1</v>
      </c>
      <c r="W52" s="81" t="str">
        <f t="shared" ca="1" si="6"/>
        <v/>
      </c>
      <c r="X52" s="82" t="str">
        <f t="shared" ca="1" si="14"/>
        <v/>
      </c>
    </row>
    <row r="53" spans="1:24" ht="39.950000000000003" customHeight="1">
      <c r="A53" s="16">
        <f t="shared" ca="1" si="11"/>
        <v>47</v>
      </c>
      <c r="B53" s="61"/>
      <c r="C53" s="55" t="str">
        <f ca="1">IF(AND(B53="",OFFSET(B53,-1,0,1,1)&lt;&gt;""),OFFSET(C53,-1,0,1,1),IF(AND(B53="",OFFSET(B53,-1,0,1,1)="",OR(OFFSET(N53,-1,0,1)&lt;&gt;"",OFFSET(P53,-1,0,1,1)&lt;&gt;"")),OFFSET(C53,-2,0,1,1),IFERROR(VLOOKUP(入力シート➁!B53,テーブル1[[#All],[医薬品名]:[単位2]],COLUMN(入力シート➁!P49)-3,0),"")))</f>
        <v/>
      </c>
      <c r="D53" s="62"/>
      <c r="E53" s="57" t="str">
        <f ca="1">IF(AND(B53="",OFFSET(B53,-1,0,1,1)&lt;&gt;""),OFFSET(E53,-1,0,1,1),IF(AND(B53="",OFFSET(B53,-1,0,1,1)="",OR(OR(OFFSET(F53,-1,0,1)&lt;0,OFFSET(H53,-1,0,1)&lt;0,OFFSET(J53,-1,0,1)&lt;0),OFFSET(P53,-1,0,1,1)&lt;&gt;"")),OFFSET(E53,-2,0,1,1),IFERROR(VLOOKUP(入力シート➁!B53,テーブル1[[#All],[医薬品名]:[単位2]],COLUMN(テーブル1[[#Headers],[単位2]])-3,0),"")))</f>
        <v/>
      </c>
      <c r="F53" s="63"/>
      <c r="G53" s="59" t="str">
        <f t="shared" ca="1" si="13"/>
        <v/>
      </c>
      <c r="H53" s="64"/>
      <c r="I53" s="59" t="str">
        <f t="shared" ca="1" si="15"/>
        <v/>
      </c>
      <c r="J53" s="70"/>
      <c r="K53" s="59" t="str">
        <f t="shared" ca="1" si="16"/>
        <v/>
      </c>
      <c r="L53" s="71"/>
      <c r="M53" s="59" t="str">
        <f t="shared" ca="1" si="17"/>
        <v/>
      </c>
      <c r="N53" s="72"/>
      <c r="O53" s="73"/>
      <c r="P53" s="73"/>
      <c r="Q53" s="83"/>
      <c r="R53" s="85"/>
      <c r="S53" s="80" t="str">
        <f ca="1">IF(入力シート①!$C$6="麻薬小売業者",$X53,$W53)</f>
        <v/>
      </c>
      <c r="V53" s="16">
        <f t="shared" si="12"/>
        <v>1</v>
      </c>
      <c r="W53" s="81" t="str">
        <f t="shared" ca="1" si="6"/>
        <v/>
      </c>
      <c r="X53" s="82" t="str">
        <f t="shared" ca="1" si="14"/>
        <v/>
      </c>
    </row>
    <row r="54" spans="1:24" ht="39.950000000000003" customHeight="1">
      <c r="A54" s="16">
        <f t="shared" ca="1" si="11"/>
        <v>48</v>
      </c>
      <c r="B54" s="61"/>
      <c r="C54" s="55" t="str">
        <f ca="1">IF(AND(B54="",OFFSET(B54,-1,0,1,1)&lt;&gt;""),OFFSET(C54,-1,0,1,1),IF(AND(B54="",OFFSET(B54,-1,0,1,1)="",OR(OFFSET(N54,-1,0,1)&lt;&gt;"",OFFSET(P54,-1,0,1,1)&lt;&gt;"")),OFFSET(C54,-2,0,1,1),IFERROR(VLOOKUP(入力シート➁!B54,テーブル1[[#All],[医薬品名]:[単位2]],COLUMN(入力シート➁!P50)-3,0),"")))</f>
        <v/>
      </c>
      <c r="D54" s="62"/>
      <c r="E54" s="57" t="str">
        <f ca="1">IF(AND(B54="",OFFSET(B54,-1,0,1,1)&lt;&gt;""),OFFSET(E54,-1,0,1,1),IF(AND(B54="",OFFSET(B54,-1,0,1,1)="",OR(OR(OFFSET(F54,-1,0,1)&lt;0,OFFSET(H54,-1,0,1)&lt;0,OFFSET(J54,-1,0,1)&lt;0),OFFSET(P54,-1,0,1,1)&lt;&gt;"")),OFFSET(E54,-2,0,1,1),IFERROR(VLOOKUP(入力シート➁!B54,テーブル1[[#All],[医薬品名]:[単位2]],COLUMN(テーブル1[[#Headers],[単位2]])-3,0),"")))</f>
        <v/>
      </c>
      <c r="F54" s="63"/>
      <c r="G54" s="59" t="str">
        <f t="shared" ca="1" si="13"/>
        <v/>
      </c>
      <c r="H54" s="64"/>
      <c r="I54" s="59" t="str">
        <f t="shared" ca="1" si="15"/>
        <v/>
      </c>
      <c r="J54" s="70"/>
      <c r="K54" s="59" t="str">
        <f t="shared" ca="1" si="16"/>
        <v/>
      </c>
      <c r="L54" s="71"/>
      <c r="M54" s="59" t="str">
        <f t="shared" ca="1" si="17"/>
        <v/>
      </c>
      <c r="N54" s="72"/>
      <c r="O54" s="73"/>
      <c r="P54" s="73"/>
      <c r="Q54" s="83"/>
      <c r="R54" s="85"/>
      <c r="S54" s="80" t="str">
        <f ca="1">IF(入力シート①!$C$6="麻薬小売業者",$X54,$W54)</f>
        <v/>
      </c>
      <c r="V54" s="16">
        <f t="shared" si="12"/>
        <v>1</v>
      </c>
      <c r="W54" s="81" t="str">
        <f t="shared" ca="1" si="6"/>
        <v/>
      </c>
      <c r="X54" s="82" t="str">
        <f t="shared" ca="1" si="14"/>
        <v/>
      </c>
    </row>
    <row r="55" spans="1:24" ht="39.950000000000003" customHeight="1">
      <c r="A55" s="16">
        <f t="shared" ca="1" si="11"/>
        <v>49</v>
      </c>
      <c r="B55" s="61"/>
      <c r="C55" s="55" t="str">
        <f ca="1">IF(AND(B55="",OFFSET(B55,-1,0,1,1)&lt;&gt;""),OFFSET(C55,-1,0,1,1),IF(AND(B55="",OFFSET(B55,-1,0,1,1)="",OR(OFFSET(N55,-1,0,1)&lt;&gt;"",OFFSET(P55,-1,0,1,1)&lt;&gt;"")),OFFSET(C55,-2,0,1,1),IFERROR(VLOOKUP(入力シート➁!B55,テーブル1[[#All],[医薬品名]:[単位2]],COLUMN(入力シート➁!P51)-3,0),"")))</f>
        <v/>
      </c>
      <c r="D55" s="62"/>
      <c r="E55" s="57" t="str">
        <f ca="1">IF(AND(B55="",OFFSET(B55,-1,0,1,1)&lt;&gt;""),OFFSET(E55,-1,0,1,1),IF(AND(B55="",OFFSET(B55,-1,0,1,1)="",OR(OR(OFFSET(F55,-1,0,1)&lt;0,OFFSET(H55,-1,0,1)&lt;0,OFFSET(J55,-1,0,1)&lt;0),OFFSET(P55,-1,0,1,1)&lt;&gt;"")),OFFSET(E55,-2,0,1,1),IFERROR(VLOOKUP(入力シート➁!B55,テーブル1[[#All],[医薬品名]:[単位2]],COLUMN(テーブル1[[#Headers],[単位2]])-3,0),"")))</f>
        <v/>
      </c>
      <c r="F55" s="63"/>
      <c r="G55" s="59" t="str">
        <f t="shared" ca="1" si="13"/>
        <v/>
      </c>
      <c r="H55" s="64"/>
      <c r="I55" s="59" t="str">
        <f t="shared" ca="1" si="15"/>
        <v/>
      </c>
      <c r="J55" s="70"/>
      <c r="K55" s="59" t="str">
        <f t="shared" ca="1" si="16"/>
        <v/>
      </c>
      <c r="L55" s="71"/>
      <c r="M55" s="59" t="str">
        <f t="shared" ca="1" si="17"/>
        <v/>
      </c>
      <c r="N55" s="72"/>
      <c r="O55" s="73"/>
      <c r="P55" s="73"/>
      <c r="Q55" s="83"/>
      <c r="R55" s="85"/>
      <c r="S55" s="80" t="str">
        <f ca="1">IF(入力シート①!$C$6="麻薬小売業者",$X55,$W55)</f>
        <v/>
      </c>
      <c r="V55" s="16">
        <f t="shared" si="12"/>
        <v>1</v>
      </c>
      <c r="W55" s="81" t="str">
        <f t="shared" ca="1" si="6"/>
        <v/>
      </c>
      <c r="X55" s="82" t="str">
        <f t="shared" ca="1" si="14"/>
        <v/>
      </c>
    </row>
    <row r="56" spans="1:24" ht="39.950000000000003" customHeight="1">
      <c r="A56" s="16">
        <f t="shared" ca="1" si="11"/>
        <v>50</v>
      </c>
      <c r="B56" s="61"/>
      <c r="C56" s="55" t="str">
        <f ca="1">IF(AND(B56="",OFFSET(B56,-1,0,1,1)&lt;&gt;""),OFFSET(C56,-1,0,1,1),IF(AND(B56="",OFFSET(B56,-1,0,1,1)="",OR(OFFSET(N56,-1,0,1)&lt;&gt;"",OFFSET(P56,-1,0,1,1)&lt;&gt;"")),OFFSET(C56,-2,0,1,1),IFERROR(VLOOKUP(入力シート➁!B56,テーブル1[[#All],[医薬品名]:[単位2]],COLUMN(入力シート➁!P52)-3,0),"")))</f>
        <v/>
      </c>
      <c r="D56" s="62"/>
      <c r="E56" s="57" t="str">
        <f ca="1">IF(AND(B56="",OFFSET(B56,-1,0,1,1)&lt;&gt;""),OFFSET(E56,-1,0,1,1),IF(AND(B56="",OFFSET(B56,-1,0,1,1)="",OR(OR(OFFSET(F56,-1,0,1)&lt;0,OFFSET(H56,-1,0,1)&lt;0,OFFSET(J56,-1,0,1)&lt;0),OFFSET(P56,-1,0,1,1)&lt;&gt;"")),OFFSET(E56,-2,0,1,1),IFERROR(VLOOKUP(入力シート➁!B56,テーブル1[[#All],[医薬品名]:[単位2]],COLUMN(テーブル1[[#Headers],[単位2]])-3,0),"")))</f>
        <v/>
      </c>
      <c r="F56" s="63"/>
      <c r="G56" s="59" t="str">
        <f t="shared" ca="1" si="13"/>
        <v/>
      </c>
      <c r="H56" s="64"/>
      <c r="I56" s="59" t="str">
        <f t="shared" ca="1" si="15"/>
        <v/>
      </c>
      <c r="J56" s="70"/>
      <c r="K56" s="59" t="str">
        <f t="shared" ca="1" si="16"/>
        <v/>
      </c>
      <c r="L56" s="71"/>
      <c r="M56" s="59" t="str">
        <f t="shared" ca="1" si="17"/>
        <v/>
      </c>
      <c r="N56" s="72"/>
      <c r="O56" s="73"/>
      <c r="P56" s="73"/>
      <c r="Q56" s="83"/>
      <c r="R56" s="85"/>
      <c r="S56" s="80" t="str">
        <f ca="1">IF(入力シート①!$C$6="麻薬小売業者",$X56,$W56)</f>
        <v/>
      </c>
      <c r="V56" s="16">
        <f t="shared" si="12"/>
        <v>1</v>
      </c>
      <c r="W56" s="81" t="str">
        <f t="shared" ref="W56:W87" ca="1" si="18">IF(AND(D56="",F56="",H56="",J56="",L56="",B56="",N56="",O56="",P56="",Q56="",R56=""),"",IF(OR(AND(OR(N56&lt;&gt;"",O56&lt;&gt;"",P56&lt;&gt;"",Q56&lt;&gt;""),R56=""),AND(F56="",H56="",J56="",L56="")),"×",IF(OR(AND(B56&lt;&gt;"",OFFSET(B56,1,0,1,1)="",OR(OFFSET(D56,1,0,1,1)&lt;&gt;"",OFFSET(D56,2,0,1,1)&lt;&gt;"",COUNTIF(B56,"*自家製剤*")&gt;0),OR(D56&lt;&gt;"",COUNTIF(B56,"*自家製剤*")&gt;0),OR(OFFSET(N56,1,0,1,1)&lt;&gt;"",OFFSET(P56,1,0,1,1)&lt;&gt;"",OFFSET(N56,2,0,1,1)&lt;&gt;"",OFFSET(P56,2,0,1,1)&lt;&gt;""),OFFSET(B56,2,0,1,1)="",F56+H56-J56-O56+ABS(OFFSET(F56,1,0,1,1))+ABS(OFFSET(H56,1,0,1,1))-ABS(OFFSET(J56,1,0,1,1))+ABS(OFFSET(F56,2,0,1,1))+ABS(OFFSET(H56,2,0,1,1))-ABS(OFFSET(J56,2,0,1,1))=L56-Q56+ABS(OFFSET(L56,1,0,1,1))+ABS(OFFSET(L56,2,0,1,1)),IF(OR(OFFSET(F56,1,0,1,1)&lt;0,OFFSET(H56,1,0,1,1)&lt;0,OFFSET(J56,1,0,1,1)&lt;0,OFFSET(L56,1,0,1,1)&lt;0),IF(J56&gt;(ABS(OFFSET(F56,1,0,1,1))+ABS(OFFSET(H56,1,0,1,1)))-ABS(OFFSET(L56,1,0,1,1)),AND(J56-(F56+H56+OFFSET(H56,2,0,1,1)-L56-Q56)&lt;=ABS(OFFSET(N56,1,0,1,1)),ABS(OFFSET(N56,1,0,1,1))&lt;=(ABS(OFFSET(F56,1,0,1,1))+ABS(OFFSET(H56,1,0,1,1)))-ABS(OFFSET(L56,1,0,1,1))),AND(J56-(F56+H56+OFFSET(H56,2,0,1,1)-L56-Q56)&lt;=ABS(OFFSET(N56,1,0,1,1)),ABS(OFFSET(N56,1,0,1,1))&lt;=J56)),IF(OR(OFFSET(F56,2,0,1,1)&lt;0,OFFSET(H56,2,0,1,1)&lt;0,OFFSET(J56,2,0,1,1)&lt;0,OFFSET(L56,2,0,1,1)&lt;0),IF(J56&gt;(ABS(OFFSET(F56,2,0,1,1))+ABS(OFFSET(H56,2,0,1,1)))-ABS(OFFSET(L56,2,0,1,1)),AND(J56-(F56+H56+OFFSET(H56,1,0,1,1)-L56-Q56)&lt;=ABS(OFFSET(N56,2,0,1,1)),ABS(OFFSET(N56,2,0,1,1))&lt;=(ABS(OFFSET(F56,2,0,1,1))+ABS(OFFSET(H56,2,0,1,1)))-ABS(OFFSET(L56,2,0,1,1))),AND(J56-(F56+H56+OFFSET(H56,1,0,1,1)-L56-Q56)&lt;=ABS(OFFSET(N56,2,0,1,1)),ABS(OFFSET(N56,2,0,1,1))&lt;=J56)),TRUE))),AND(B56&lt;&gt;"",OFFSET(B56,1,0,1,1)="",OR(OFFSET(N56,1,0,1,1)&lt;&gt;"",OFFSET(P56,1,0,1,1)&lt;&gt;"",OR(OFFSET(F56,1,0,1,1)&lt;0,OFFSET(H56,1,0,1,1)&lt;0)),OR(OFFSET(B56,2,0,1,1)&lt;&gt;"",OFFSET(S56,2,0,1,1)=""),OR(D56&lt;&gt;"",COUNTIF(B56,"*自家製剤*")&gt;0),F56+H56-J56-O56+ABS(OFFSET(F56,1,0,1,1))+ABS(OFFSET(H56,1,0,1,1))-ABS(OFFSET(J56,1,0,1,1))=L56-Q56+ABS(OFFSET(L56,1,0,1,1)),IF(NOT(OR(OFFSET(F56,1,0,1,1)&lt;0,OFFSET(H56,1,0,1,1)&lt;0,OFFSET(J56,1,0,1,1)&lt;0,OFFSET(L56,1,0,1,1)&lt;0)),TRUE,IF(J56&gt;(ABS(OFFSET(F56,1,0,1,1))+ABS(OFFSET(H56,1,0,1,1)))-ABS(OFFSET(L56,1,0,1,1)),AND(J56-(F56+H56-L56-Q56)&lt;=ABS(OFFSET(N56,1,0,1,1)),ABS(OFFSET(N56,1,0,1,1))&lt;=(ABS(OFFSET(F56,1,0,1,1))+ABS(OFFSET(H56,1,0,1,1)))-ABS(OFFSET(L56,1,0,1,1))),AND(J56-(F56+H56-L56-Q56)&lt;=ABS(OFFSET(N56,1,0,1,1)),ABS(OFFSET(N56,1,0,1,1))&lt;=J56)))),AND(B56&lt;&gt;"",OR(D56&lt;&gt;"",COUNTIF(B56,"*自家製剤*")&gt;0),OR(OFFSET(B56,1,0,1,1)&lt;&gt;"",OFFSET(S56,1,0,1,1)=""),F56+H56-J56-O56=L56-Q56),AND(B56&lt;&gt;"",D56="",ABS(F56)+ABS(H56)-O56-ABS(J56)=ABS(L56),OR(F56&lt;0,H56&lt;0,J56&lt;0,L56&lt;0)),),"○",IF(AND(B56="",OR(F56&lt;&gt;"",H56&lt;&gt;"",J56&lt;&gt;"",L56&lt;&gt;""),R56&lt;&gt;""),"-","×"))))</f>
        <v/>
      </c>
      <c r="X56" s="82" t="str">
        <f t="shared" ca="1" si="14"/>
        <v/>
      </c>
    </row>
    <row r="57" spans="1:24" ht="39.950000000000003" customHeight="1">
      <c r="A57" s="16">
        <f t="shared" ca="1" si="11"/>
        <v>51</v>
      </c>
      <c r="B57" s="61"/>
      <c r="C57" s="55" t="str">
        <f ca="1">IF(AND(B57="",OFFSET(B57,-1,0,1,1)&lt;&gt;""),OFFSET(C57,-1,0,1,1),IF(AND(B57="",OFFSET(B57,-1,0,1,1)="",OR(OFFSET(N57,-1,0,1)&lt;&gt;"",OFFSET(P57,-1,0,1,1)&lt;&gt;"")),OFFSET(C57,-2,0,1,1),IFERROR(VLOOKUP(入力シート➁!B57,テーブル1[[#All],[医薬品名]:[単位2]],COLUMN(入力シート➁!P53)-3,0),"")))</f>
        <v/>
      </c>
      <c r="D57" s="62"/>
      <c r="E57" s="57" t="str">
        <f ca="1">IF(AND(B57="",OFFSET(B57,-1,0,1,1)&lt;&gt;""),OFFSET(E57,-1,0,1,1),IF(AND(B57="",OFFSET(B57,-1,0,1,1)="",OR(OR(OFFSET(F57,-1,0,1)&lt;0,OFFSET(H57,-1,0,1)&lt;0,OFFSET(J57,-1,0,1)&lt;0),OFFSET(P57,-1,0,1,1)&lt;&gt;"")),OFFSET(E57,-2,0,1,1),IFERROR(VLOOKUP(入力シート➁!B57,テーブル1[[#All],[医薬品名]:[単位2]],COLUMN(テーブル1[[#Headers],[単位2]])-3,0),"")))</f>
        <v/>
      </c>
      <c r="F57" s="63"/>
      <c r="G57" s="59" t="str">
        <f t="shared" ca="1" si="13"/>
        <v/>
      </c>
      <c r="H57" s="64"/>
      <c r="I57" s="59" t="str">
        <f t="shared" ca="1" si="15"/>
        <v/>
      </c>
      <c r="J57" s="70"/>
      <c r="K57" s="59" t="str">
        <f t="shared" ca="1" si="16"/>
        <v/>
      </c>
      <c r="L57" s="71"/>
      <c r="M57" s="59" t="str">
        <f t="shared" ca="1" si="17"/>
        <v/>
      </c>
      <c r="N57" s="72"/>
      <c r="O57" s="73"/>
      <c r="P57" s="73"/>
      <c r="Q57" s="83"/>
      <c r="R57" s="85"/>
      <c r="S57" s="80" t="str">
        <f ca="1">IF(入力シート①!$C$6="麻薬小売業者",$X57,$W57)</f>
        <v/>
      </c>
      <c r="V57" s="16">
        <f t="shared" si="12"/>
        <v>1</v>
      </c>
      <c r="W57" s="81" t="str">
        <f t="shared" ca="1" si="18"/>
        <v/>
      </c>
      <c r="X57" s="82" t="str">
        <f t="shared" ca="1" si="14"/>
        <v/>
      </c>
    </row>
    <row r="58" spans="1:24" ht="39.950000000000003" customHeight="1">
      <c r="A58" s="16">
        <f t="shared" ca="1" si="11"/>
        <v>52</v>
      </c>
      <c r="B58" s="61"/>
      <c r="C58" s="55" t="str">
        <f ca="1">IF(AND(B58="",OFFSET(B58,-1,0,1,1)&lt;&gt;""),OFFSET(C58,-1,0,1,1),IF(AND(B58="",OFFSET(B58,-1,0,1,1)="",OR(OFFSET(N58,-1,0,1)&lt;&gt;"",OFFSET(P58,-1,0,1,1)&lt;&gt;"")),OFFSET(C58,-2,0,1,1),IFERROR(VLOOKUP(入力シート➁!B58,テーブル1[[#All],[医薬品名]:[単位2]],COLUMN(入力シート➁!P54)-3,0),"")))</f>
        <v/>
      </c>
      <c r="D58" s="62"/>
      <c r="E58" s="57" t="str">
        <f ca="1">IF(AND(B58="",OFFSET(B58,-1,0,1,1)&lt;&gt;""),OFFSET(E58,-1,0,1,1),IF(AND(B58="",OFFSET(B58,-1,0,1,1)="",OR(OR(OFFSET(F58,-1,0,1)&lt;0,OFFSET(H58,-1,0,1)&lt;0,OFFSET(J58,-1,0,1)&lt;0),OFFSET(P58,-1,0,1,1)&lt;&gt;"")),OFFSET(E58,-2,0,1,1),IFERROR(VLOOKUP(入力シート➁!B58,テーブル1[[#All],[医薬品名]:[単位2]],COLUMN(テーブル1[[#Headers],[単位2]])-3,0),"")))</f>
        <v/>
      </c>
      <c r="F58" s="63"/>
      <c r="G58" s="59" t="str">
        <f t="shared" ca="1" si="13"/>
        <v/>
      </c>
      <c r="H58" s="64"/>
      <c r="I58" s="59" t="str">
        <f t="shared" ca="1" si="15"/>
        <v/>
      </c>
      <c r="J58" s="70"/>
      <c r="K58" s="59" t="str">
        <f t="shared" ca="1" si="16"/>
        <v/>
      </c>
      <c r="L58" s="71"/>
      <c r="M58" s="59" t="str">
        <f t="shared" ca="1" si="17"/>
        <v/>
      </c>
      <c r="N58" s="72"/>
      <c r="O58" s="73"/>
      <c r="P58" s="73"/>
      <c r="Q58" s="83"/>
      <c r="R58" s="85"/>
      <c r="S58" s="80" t="str">
        <f ca="1">IF(入力シート①!$C$6="麻薬小売業者",$X58,$W58)</f>
        <v/>
      </c>
      <c r="V58" s="16">
        <f t="shared" si="12"/>
        <v>1</v>
      </c>
      <c r="W58" s="81" t="str">
        <f t="shared" ca="1" si="18"/>
        <v/>
      </c>
      <c r="X58" s="82" t="str">
        <f t="shared" ca="1" si="14"/>
        <v/>
      </c>
    </row>
    <row r="59" spans="1:24" ht="39.950000000000003" customHeight="1">
      <c r="A59" s="16">
        <f t="shared" ref="A59:A96" ca="1" si="19">OFFSET(A59,-1,0,1,1)+1</f>
        <v>53</v>
      </c>
      <c r="B59" s="61"/>
      <c r="C59" s="55" t="str">
        <f ca="1">IF(AND(B59="",OFFSET(B59,-1,0,1,1)&lt;&gt;""),OFFSET(C59,-1,0,1,1),IF(AND(B59="",OFFSET(B59,-1,0,1,1)="",OR(OFFSET(N59,-1,0,1)&lt;&gt;"",OFFSET(P59,-1,0,1,1)&lt;&gt;"")),OFFSET(C59,-2,0,1,1),IFERROR(VLOOKUP(入力シート➁!B59,テーブル1[[#All],[医薬品名]:[単位2]],COLUMN(入力シート➁!P55)-3,0),"")))</f>
        <v/>
      </c>
      <c r="D59" s="62"/>
      <c r="E59" s="57" t="str">
        <f ca="1">IF(AND(B59="",OFFSET(B59,-1,0,1,1)&lt;&gt;""),OFFSET(E59,-1,0,1,1),IF(AND(B59="",OFFSET(B59,-1,0,1,1)="",OR(OR(OFFSET(F59,-1,0,1)&lt;0,OFFSET(H59,-1,0,1)&lt;0,OFFSET(J59,-1,0,1)&lt;0),OFFSET(P59,-1,0,1,1)&lt;&gt;"")),OFFSET(E59,-2,0,1,1),IFERROR(VLOOKUP(入力シート➁!B59,テーブル1[[#All],[医薬品名]:[単位2]],COLUMN(テーブル1[[#Headers],[単位2]])-3,0),"")))</f>
        <v/>
      </c>
      <c r="F59" s="63"/>
      <c r="G59" s="59" t="str">
        <f t="shared" ca="1" si="13"/>
        <v/>
      </c>
      <c r="H59" s="64"/>
      <c r="I59" s="59" t="str">
        <f t="shared" ca="1" si="15"/>
        <v/>
      </c>
      <c r="J59" s="70"/>
      <c r="K59" s="59" t="str">
        <f t="shared" ca="1" si="16"/>
        <v/>
      </c>
      <c r="L59" s="71"/>
      <c r="M59" s="59" t="str">
        <f t="shared" ca="1" si="17"/>
        <v/>
      </c>
      <c r="N59" s="72"/>
      <c r="O59" s="73"/>
      <c r="P59" s="73"/>
      <c r="Q59" s="83"/>
      <c r="R59" s="85"/>
      <c r="S59" s="80" t="str">
        <f ca="1">IF(入力シート①!$C$6="麻薬小売業者",$X59,$W59)</f>
        <v/>
      </c>
      <c r="V59" s="16">
        <f t="shared" si="12"/>
        <v>1</v>
      </c>
      <c r="W59" s="81" t="str">
        <f t="shared" ca="1" si="18"/>
        <v/>
      </c>
      <c r="X59" s="82" t="str">
        <f t="shared" ca="1" si="14"/>
        <v/>
      </c>
    </row>
    <row r="60" spans="1:24" ht="39.950000000000003" customHeight="1">
      <c r="A60" s="16">
        <f t="shared" ca="1" si="19"/>
        <v>54</v>
      </c>
      <c r="B60" s="61"/>
      <c r="C60" s="55" t="str">
        <f ca="1">IF(AND(B60="",OFFSET(B60,-1,0,1,1)&lt;&gt;""),OFFSET(C60,-1,0,1,1),IF(AND(B60="",OFFSET(B60,-1,0,1,1)="",OR(OFFSET(N60,-1,0,1)&lt;&gt;"",OFFSET(P60,-1,0,1,1)&lt;&gt;"")),OFFSET(C60,-2,0,1,1),IFERROR(VLOOKUP(入力シート➁!B60,テーブル1[[#All],[医薬品名]:[単位2]],COLUMN(入力シート➁!P56)-3,0),"")))</f>
        <v/>
      </c>
      <c r="D60" s="62"/>
      <c r="E60" s="57" t="str">
        <f ca="1">IF(AND(B60="",OFFSET(B60,-1,0,1,1)&lt;&gt;""),OFFSET(E60,-1,0,1,1),IF(AND(B60="",OFFSET(B60,-1,0,1,1)="",OR(OR(OFFSET(F60,-1,0,1)&lt;0,OFFSET(H60,-1,0,1)&lt;0,OFFSET(J60,-1,0,1)&lt;0),OFFSET(P60,-1,0,1,1)&lt;&gt;"")),OFFSET(E60,-2,0,1,1),IFERROR(VLOOKUP(入力シート➁!B60,テーブル1[[#All],[医薬品名]:[単位2]],COLUMN(テーブル1[[#Headers],[単位2]])-3,0),"")))</f>
        <v/>
      </c>
      <c r="F60" s="63"/>
      <c r="G60" s="59" t="str">
        <f t="shared" ca="1" si="13"/>
        <v/>
      </c>
      <c r="H60" s="64"/>
      <c r="I60" s="59" t="str">
        <f t="shared" ca="1" si="15"/>
        <v/>
      </c>
      <c r="J60" s="70"/>
      <c r="K60" s="59" t="str">
        <f t="shared" ca="1" si="16"/>
        <v/>
      </c>
      <c r="L60" s="71"/>
      <c r="M60" s="59" t="str">
        <f t="shared" ca="1" si="17"/>
        <v/>
      </c>
      <c r="N60" s="72"/>
      <c r="O60" s="73"/>
      <c r="P60" s="73"/>
      <c r="Q60" s="83"/>
      <c r="R60" s="85"/>
      <c r="S60" s="80" t="str">
        <f ca="1">IF(入力シート①!$C$6="麻薬小売業者",$X60,$W60)</f>
        <v/>
      </c>
      <c r="V60" s="16">
        <f t="shared" si="12"/>
        <v>1</v>
      </c>
      <c r="W60" s="81" t="str">
        <f t="shared" ca="1" si="18"/>
        <v/>
      </c>
      <c r="X60" s="82" t="str">
        <f t="shared" ca="1" si="14"/>
        <v/>
      </c>
    </row>
    <row r="61" spans="1:24" ht="39.950000000000003" customHeight="1">
      <c r="A61" s="16">
        <f t="shared" ca="1" si="19"/>
        <v>55</v>
      </c>
      <c r="B61" s="61"/>
      <c r="C61" s="55" t="str">
        <f ca="1">IF(AND(B61="",OFFSET(B61,-1,0,1,1)&lt;&gt;""),OFFSET(C61,-1,0,1,1),IF(AND(B61="",OFFSET(B61,-1,0,1,1)="",OR(OFFSET(N61,-1,0,1)&lt;&gt;"",OFFSET(P61,-1,0,1,1)&lt;&gt;"")),OFFSET(C61,-2,0,1,1),IFERROR(VLOOKUP(入力シート➁!B61,テーブル1[[#All],[医薬品名]:[単位2]],COLUMN(入力シート➁!P57)-3,0),"")))</f>
        <v/>
      </c>
      <c r="D61" s="62"/>
      <c r="E61" s="57" t="str">
        <f ca="1">IF(AND(B61="",OFFSET(B61,-1,0,1,1)&lt;&gt;""),OFFSET(E61,-1,0,1,1),IF(AND(B61="",OFFSET(B61,-1,0,1,1)="",OR(OR(OFFSET(F61,-1,0,1)&lt;0,OFFSET(H61,-1,0,1)&lt;0,OFFSET(J61,-1,0,1)&lt;0),OFFSET(P61,-1,0,1,1)&lt;&gt;"")),OFFSET(E61,-2,0,1,1),IFERROR(VLOOKUP(入力シート➁!B61,テーブル1[[#All],[医薬品名]:[単位2]],COLUMN(テーブル1[[#Headers],[単位2]])-3,0),"")))</f>
        <v/>
      </c>
      <c r="F61" s="63"/>
      <c r="G61" s="59" t="str">
        <f t="shared" ca="1" si="13"/>
        <v/>
      </c>
      <c r="H61" s="64"/>
      <c r="I61" s="59" t="str">
        <f t="shared" ca="1" si="15"/>
        <v/>
      </c>
      <c r="J61" s="70"/>
      <c r="K61" s="59" t="str">
        <f t="shared" ca="1" si="16"/>
        <v/>
      </c>
      <c r="L61" s="71"/>
      <c r="M61" s="59" t="str">
        <f t="shared" ca="1" si="17"/>
        <v/>
      </c>
      <c r="N61" s="72"/>
      <c r="O61" s="73"/>
      <c r="P61" s="73"/>
      <c r="Q61" s="83"/>
      <c r="R61" s="85"/>
      <c r="S61" s="80" t="str">
        <f ca="1">IF(入力シート①!$C$6="麻薬小売業者",$X61,$W61)</f>
        <v/>
      </c>
      <c r="V61" s="16">
        <f t="shared" si="12"/>
        <v>1</v>
      </c>
      <c r="W61" s="81" t="str">
        <f t="shared" ca="1" si="18"/>
        <v/>
      </c>
      <c r="X61" s="82" t="str">
        <f t="shared" ca="1" si="14"/>
        <v/>
      </c>
    </row>
    <row r="62" spans="1:24" ht="39.950000000000003" customHeight="1">
      <c r="A62" s="16">
        <f t="shared" ca="1" si="19"/>
        <v>56</v>
      </c>
      <c r="B62" s="61"/>
      <c r="C62" s="55" t="str">
        <f ca="1">IF(AND(B62="",OFFSET(B62,-1,0,1,1)&lt;&gt;""),OFFSET(C62,-1,0,1,1),IF(AND(B62="",OFFSET(B62,-1,0,1,1)="",OR(OFFSET(N62,-1,0,1)&lt;&gt;"",OFFSET(P62,-1,0,1,1)&lt;&gt;"")),OFFSET(C62,-2,0,1,1),IFERROR(VLOOKUP(入力シート➁!B62,テーブル1[[#All],[医薬品名]:[単位2]],COLUMN(入力シート➁!P58)-3,0),"")))</f>
        <v/>
      </c>
      <c r="D62" s="62"/>
      <c r="E62" s="57" t="str">
        <f ca="1">IF(AND(B62="",OFFSET(B62,-1,0,1,1)&lt;&gt;""),OFFSET(E62,-1,0,1,1),IF(AND(B62="",OFFSET(B62,-1,0,1,1)="",OR(OR(OFFSET(F62,-1,0,1)&lt;0,OFFSET(H62,-1,0,1)&lt;0,OFFSET(J62,-1,0,1)&lt;0),OFFSET(P62,-1,0,1,1)&lt;&gt;"")),OFFSET(E62,-2,0,1,1),IFERROR(VLOOKUP(入力シート➁!B62,テーブル1[[#All],[医薬品名]:[単位2]],COLUMN(テーブル1[[#Headers],[単位2]])-3,0),"")))</f>
        <v/>
      </c>
      <c r="F62" s="63"/>
      <c r="G62" s="59" t="str">
        <f t="shared" ca="1" si="13"/>
        <v/>
      </c>
      <c r="H62" s="64"/>
      <c r="I62" s="59" t="str">
        <f t="shared" ca="1" si="15"/>
        <v/>
      </c>
      <c r="J62" s="70"/>
      <c r="K62" s="59" t="str">
        <f t="shared" ca="1" si="16"/>
        <v/>
      </c>
      <c r="L62" s="71"/>
      <c r="M62" s="59" t="str">
        <f t="shared" ca="1" si="17"/>
        <v/>
      </c>
      <c r="N62" s="72"/>
      <c r="O62" s="73"/>
      <c r="P62" s="73"/>
      <c r="Q62" s="83"/>
      <c r="R62" s="85"/>
      <c r="S62" s="80" t="str">
        <f ca="1">IF(入力シート①!$C$6="麻薬小売業者",$X62,$W62)</f>
        <v/>
      </c>
      <c r="V62" s="16">
        <f t="shared" si="12"/>
        <v>1</v>
      </c>
      <c r="W62" s="81" t="str">
        <f t="shared" ca="1" si="18"/>
        <v/>
      </c>
      <c r="X62" s="82" t="str">
        <f t="shared" ca="1" si="14"/>
        <v/>
      </c>
    </row>
    <row r="63" spans="1:24" ht="39.950000000000003" customHeight="1">
      <c r="A63" s="16">
        <f t="shared" ca="1" si="19"/>
        <v>57</v>
      </c>
      <c r="B63" s="61"/>
      <c r="C63" s="55" t="str">
        <f ca="1">IF(AND(B63="",OFFSET(B63,-1,0,1,1)&lt;&gt;""),OFFSET(C63,-1,0,1,1),IF(AND(B63="",OFFSET(B63,-1,0,1,1)="",OR(OFFSET(N63,-1,0,1)&lt;&gt;"",OFFSET(P63,-1,0,1,1)&lt;&gt;"")),OFFSET(C63,-2,0,1,1),IFERROR(VLOOKUP(入力シート➁!B63,テーブル1[[#All],[医薬品名]:[単位2]],COLUMN(入力シート➁!P59)-3,0),"")))</f>
        <v/>
      </c>
      <c r="D63" s="62"/>
      <c r="E63" s="57" t="str">
        <f ca="1">IF(AND(B63="",OFFSET(B63,-1,0,1,1)&lt;&gt;""),OFFSET(E63,-1,0,1,1),IF(AND(B63="",OFFSET(B63,-1,0,1,1)="",OR(OR(OFFSET(F63,-1,0,1)&lt;0,OFFSET(H63,-1,0,1)&lt;0,OFFSET(J63,-1,0,1)&lt;0),OFFSET(P63,-1,0,1,1)&lt;&gt;"")),OFFSET(E63,-2,0,1,1),IFERROR(VLOOKUP(入力シート➁!B63,テーブル1[[#All],[医薬品名]:[単位2]],COLUMN(テーブル1[[#Headers],[単位2]])-3,0),"")))</f>
        <v/>
      </c>
      <c r="F63" s="63"/>
      <c r="G63" s="59" t="str">
        <f t="shared" ca="1" si="13"/>
        <v/>
      </c>
      <c r="H63" s="64"/>
      <c r="I63" s="59" t="str">
        <f t="shared" ca="1" si="15"/>
        <v/>
      </c>
      <c r="J63" s="70"/>
      <c r="K63" s="59" t="str">
        <f t="shared" ca="1" si="16"/>
        <v/>
      </c>
      <c r="L63" s="71"/>
      <c r="M63" s="59" t="str">
        <f t="shared" ca="1" si="17"/>
        <v/>
      </c>
      <c r="N63" s="72"/>
      <c r="O63" s="73"/>
      <c r="P63" s="73"/>
      <c r="Q63" s="83"/>
      <c r="R63" s="85"/>
      <c r="S63" s="80" t="str">
        <f ca="1">IF(入力シート①!$C$6="麻薬小売業者",$X63,$W63)</f>
        <v/>
      </c>
      <c r="V63" s="16">
        <f t="shared" si="12"/>
        <v>1</v>
      </c>
      <c r="W63" s="81" t="str">
        <f t="shared" ca="1" si="18"/>
        <v/>
      </c>
      <c r="X63" s="82" t="str">
        <f t="shared" ca="1" si="14"/>
        <v/>
      </c>
    </row>
    <row r="64" spans="1:24" ht="39.950000000000003" customHeight="1">
      <c r="A64" s="16">
        <f t="shared" ca="1" si="19"/>
        <v>58</v>
      </c>
      <c r="B64" s="61"/>
      <c r="C64" s="55" t="str">
        <f ca="1">IF(AND(B64="",OFFSET(B64,-1,0,1,1)&lt;&gt;""),OFFSET(C64,-1,0,1,1),IF(AND(B64="",OFFSET(B64,-1,0,1,1)="",OR(OFFSET(N64,-1,0,1)&lt;&gt;"",OFFSET(P64,-1,0,1,1)&lt;&gt;"")),OFFSET(C64,-2,0,1,1),IFERROR(VLOOKUP(入力シート➁!B64,テーブル1[[#All],[医薬品名]:[単位2]],COLUMN(入力シート➁!P60)-3,0),"")))</f>
        <v/>
      </c>
      <c r="D64" s="62"/>
      <c r="E64" s="57" t="str">
        <f ca="1">IF(AND(B64="",OFFSET(B64,-1,0,1,1)&lt;&gt;""),OFFSET(E64,-1,0,1,1),IF(AND(B64="",OFFSET(B64,-1,0,1,1)="",OR(OR(OFFSET(F64,-1,0,1)&lt;0,OFFSET(H64,-1,0,1)&lt;0,OFFSET(J64,-1,0,1)&lt;0),OFFSET(P64,-1,0,1,1)&lt;&gt;"")),OFFSET(E64,-2,0,1,1),IFERROR(VLOOKUP(入力シート➁!B64,テーブル1[[#All],[医薬品名]:[単位2]],COLUMN(テーブル1[[#Headers],[単位2]])-3,0),"")))</f>
        <v/>
      </c>
      <c r="F64" s="63"/>
      <c r="G64" s="59" t="str">
        <f t="shared" ca="1" si="13"/>
        <v/>
      </c>
      <c r="H64" s="64"/>
      <c r="I64" s="59" t="str">
        <f t="shared" ca="1" si="15"/>
        <v/>
      </c>
      <c r="J64" s="70"/>
      <c r="K64" s="59" t="str">
        <f t="shared" ca="1" si="16"/>
        <v/>
      </c>
      <c r="L64" s="71"/>
      <c r="M64" s="59" t="str">
        <f t="shared" ca="1" si="17"/>
        <v/>
      </c>
      <c r="N64" s="72"/>
      <c r="O64" s="73"/>
      <c r="P64" s="73"/>
      <c r="Q64" s="83"/>
      <c r="R64" s="85"/>
      <c r="S64" s="80" t="str">
        <f ca="1">IF(入力シート①!$C$6="麻薬小売業者",$X64,$W64)</f>
        <v/>
      </c>
      <c r="V64" s="16">
        <f t="shared" si="12"/>
        <v>1</v>
      </c>
      <c r="W64" s="81" t="str">
        <f t="shared" ca="1" si="18"/>
        <v/>
      </c>
      <c r="X64" s="82" t="str">
        <f t="shared" ca="1" si="14"/>
        <v/>
      </c>
    </row>
    <row r="65" spans="1:24" ht="39.950000000000003" customHeight="1">
      <c r="A65" s="16">
        <f t="shared" ca="1" si="19"/>
        <v>59</v>
      </c>
      <c r="B65" s="61"/>
      <c r="C65" s="55" t="str">
        <f ca="1">IF(AND(B65="",OFFSET(B65,-1,0,1,1)&lt;&gt;""),OFFSET(C65,-1,0,1,1),IF(AND(B65="",OFFSET(B65,-1,0,1,1)="",OR(OFFSET(N65,-1,0,1)&lt;&gt;"",OFFSET(P65,-1,0,1,1)&lt;&gt;"")),OFFSET(C65,-2,0,1,1),IFERROR(VLOOKUP(入力シート➁!B65,テーブル1[[#All],[医薬品名]:[単位2]],COLUMN(入力シート➁!P61)-3,0),"")))</f>
        <v/>
      </c>
      <c r="D65" s="62"/>
      <c r="E65" s="57" t="str">
        <f ca="1">IF(AND(B65="",OFFSET(B65,-1,0,1,1)&lt;&gt;""),OFFSET(E65,-1,0,1,1),IF(AND(B65="",OFFSET(B65,-1,0,1,1)="",OR(OR(OFFSET(F65,-1,0,1)&lt;0,OFFSET(H65,-1,0,1)&lt;0,OFFSET(J65,-1,0,1)&lt;0),OFFSET(P65,-1,0,1,1)&lt;&gt;"")),OFFSET(E65,-2,0,1,1),IFERROR(VLOOKUP(入力シート➁!B65,テーブル1[[#All],[医薬品名]:[単位2]],COLUMN(テーブル1[[#Headers],[単位2]])-3,0),"")))</f>
        <v/>
      </c>
      <c r="F65" s="63"/>
      <c r="G65" s="59" t="str">
        <f t="shared" ca="1" si="13"/>
        <v/>
      </c>
      <c r="H65" s="64"/>
      <c r="I65" s="59" t="str">
        <f t="shared" ca="1" si="15"/>
        <v/>
      </c>
      <c r="J65" s="70"/>
      <c r="K65" s="59" t="str">
        <f t="shared" ca="1" si="16"/>
        <v/>
      </c>
      <c r="L65" s="71"/>
      <c r="M65" s="59" t="str">
        <f t="shared" ca="1" si="17"/>
        <v/>
      </c>
      <c r="N65" s="72"/>
      <c r="O65" s="73"/>
      <c r="P65" s="73"/>
      <c r="Q65" s="83"/>
      <c r="R65" s="85"/>
      <c r="S65" s="80" t="str">
        <f ca="1">IF(入力シート①!$C$6="麻薬小売業者",$X65,$W65)</f>
        <v/>
      </c>
      <c r="V65" s="16">
        <f t="shared" si="12"/>
        <v>1</v>
      </c>
      <c r="W65" s="81" t="str">
        <f t="shared" ca="1" si="18"/>
        <v/>
      </c>
      <c r="X65" s="82" t="str">
        <f t="shared" ca="1" si="14"/>
        <v/>
      </c>
    </row>
    <row r="66" spans="1:24" ht="39.950000000000003" customHeight="1">
      <c r="A66" s="16">
        <f t="shared" ca="1" si="19"/>
        <v>60</v>
      </c>
      <c r="B66" s="61"/>
      <c r="C66" s="55" t="str">
        <f ca="1">IF(AND(B66="",OFFSET(B66,-1,0,1,1)&lt;&gt;""),OFFSET(C66,-1,0,1,1),IF(AND(B66="",OFFSET(B66,-1,0,1,1)="",OR(OFFSET(N66,-1,0,1)&lt;&gt;"",OFFSET(P66,-1,0,1,1)&lt;&gt;"")),OFFSET(C66,-2,0,1,1),IFERROR(VLOOKUP(入力シート➁!B66,テーブル1[[#All],[医薬品名]:[単位2]],COLUMN(入力シート➁!P62)-3,0),"")))</f>
        <v/>
      </c>
      <c r="D66" s="62"/>
      <c r="E66" s="57" t="str">
        <f ca="1">IF(AND(B66="",OFFSET(B66,-1,0,1,1)&lt;&gt;""),OFFSET(E66,-1,0,1,1),IF(AND(B66="",OFFSET(B66,-1,0,1,1)="",OR(OR(OFFSET(F66,-1,0,1)&lt;0,OFFSET(H66,-1,0,1)&lt;0,OFFSET(J66,-1,0,1)&lt;0),OFFSET(P66,-1,0,1,1)&lt;&gt;"")),OFFSET(E66,-2,0,1,1),IFERROR(VLOOKUP(入力シート➁!B66,テーブル1[[#All],[医薬品名]:[単位2]],COLUMN(テーブル1[[#Headers],[単位2]])-3,0),"")))</f>
        <v/>
      </c>
      <c r="F66" s="63"/>
      <c r="G66" s="59" t="str">
        <f t="shared" ca="1" si="13"/>
        <v/>
      </c>
      <c r="H66" s="64"/>
      <c r="I66" s="59" t="str">
        <f t="shared" ca="1" si="15"/>
        <v/>
      </c>
      <c r="J66" s="70"/>
      <c r="K66" s="59" t="str">
        <f t="shared" ca="1" si="16"/>
        <v/>
      </c>
      <c r="L66" s="71"/>
      <c r="M66" s="59" t="str">
        <f t="shared" ca="1" si="17"/>
        <v/>
      </c>
      <c r="N66" s="72"/>
      <c r="O66" s="73"/>
      <c r="P66" s="73"/>
      <c r="Q66" s="83"/>
      <c r="R66" s="85"/>
      <c r="S66" s="80" t="str">
        <f ca="1">IF(入力シート①!$C$6="麻薬小売業者",$X66,$W66)</f>
        <v/>
      </c>
      <c r="V66" s="16">
        <f t="shared" si="12"/>
        <v>1</v>
      </c>
      <c r="W66" s="81" t="str">
        <f t="shared" ca="1" si="18"/>
        <v/>
      </c>
      <c r="X66" s="82" t="str">
        <f t="shared" ca="1" si="14"/>
        <v/>
      </c>
    </row>
    <row r="67" spans="1:24" ht="39.950000000000003" customHeight="1">
      <c r="A67" s="16">
        <f t="shared" ca="1" si="19"/>
        <v>61</v>
      </c>
      <c r="B67" s="61"/>
      <c r="C67" s="55" t="str">
        <f ca="1">IF(AND(B67="",OFFSET(B67,-1,0,1,1)&lt;&gt;""),OFFSET(C67,-1,0,1,1),IF(AND(B67="",OFFSET(B67,-1,0,1,1)="",OR(OFFSET(N67,-1,0,1)&lt;&gt;"",OFFSET(P67,-1,0,1,1)&lt;&gt;"")),OFFSET(C67,-2,0,1,1),IFERROR(VLOOKUP(入力シート➁!B67,テーブル1[[#All],[医薬品名]:[単位2]],COLUMN(入力シート➁!P63)-3,0),"")))</f>
        <v/>
      </c>
      <c r="D67" s="62"/>
      <c r="E67" s="57" t="str">
        <f ca="1">IF(AND(B67="",OFFSET(B67,-1,0,1,1)&lt;&gt;""),OFFSET(E67,-1,0,1,1),IF(AND(B67="",OFFSET(B67,-1,0,1,1)="",OR(OR(OFFSET(F67,-1,0,1)&lt;0,OFFSET(H67,-1,0,1)&lt;0,OFFSET(J67,-1,0,1)&lt;0),OFFSET(P67,-1,0,1,1)&lt;&gt;"")),OFFSET(E67,-2,0,1,1),IFERROR(VLOOKUP(入力シート➁!B67,テーブル1[[#All],[医薬品名]:[単位2]],COLUMN(テーブル1[[#Headers],[単位2]])-3,0),"")))</f>
        <v/>
      </c>
      <c r="F67" s="63"/>
      <c r="G67" s="59" t="str">
        <f t="shared" ca="1" si="13"/>
        <v/>
      </c>
      <c r="H67" s="64"/>
      <c r="I67" s="59" t="str">
        <f t="shared" ca="1" si="15"/>
        <v/>
      </c>
      <c r="J67" s="70"/>
      <c r="K67" s="59" t="str">
        <f t="shared" ca="1" si="16"/>
        <v/>
      </c>
      <c r="L67" s="71"/>
      <c r="M67" s="59" t="str">
        <f t="shared" ca="1" si="17"/>
        <v/>
      </c>
      <c r="N67" s="72"/>
      <c r="O67" s="73"/>
      <c r="P67" s="73"/>
      <c r="Q67" s="83"/>
      <c r="R67" s="85"/>
      <c r="S67" s="80" t="str">
        <f ca="1">IF(入力シート①!$C$6="麻薬小売業者",$X67,$W67)</f>
        <v/>
      </c>
      <c r="V67" s="16">
        <f t="shared" si="12"/>
        <v>1</v>
      </c>
      <c r="W67" s="81" t="str">
        <f t="shared" ca="1" si="18"/>
        <v/>
      </c>
      <c r="X67" s="82" t="str">
        <f t="shared" ca="1" si="14"/>
        <v/>
      </c>
    </row>
    <row r="68" spans="1:24" ht="39.950000000000003" customHeight="1">
      <c r="A68" s="16">
        <f t="shared" ca="1" si="19"/>
        <v>62</v>
      </c>
      <c r="B68" s="61"/>
      <c r="C68" s="55" t="str">
        <f ca="1">IF(AND(B68="",OFFSET(B68,-1,0,1,1)&lt;&gt;""),OFFSET(C68,-1,0,1,1),IF(AND(B68="",OFFSET(B68,-1,0,1,1)="",OR(OFFSET(N68,-1,0,1)&lt;&gt;"",OFFSET(P68,-1,0,1,1)&lt;&gt;"")),OFFSET(C68,-2,0,1,1),IFERROR(VLOOKUP(入力シート➁!B68,テーブル1[[#All],[医薬品名]:[単位2]],COLUMN(入力シート➁!P64)-3,0),"")))</f>
        <v/>
      </c>
      <c r="D68" s="62"/>
      <c r="E68" s="57" t="str">
        <f ca="1">IF(AND(B68="",OFFSET(B68,-1,0,1,1)&lt;&gt;""),OFFSET(E68,-1,0,1,1),IF(AND(B68="",OFFSET(B68,-1,0,1,1)="",OR(OR(OFFSET(F68,-1,0,1)&lt;0,OFFSET(H68,-1,0,1)&lt;0,OFFSET(J68,-1,0,1)&lt;0),OFFSET(P68,-1,0,1,1)&lt;&gt;"")),OFFSET(E68,-2,0,1,1),IFERROR(VLOOKUP(入力シート➁!B68,テーブル1[[#All],[医薬品名]:[単位2]],COLUMN(テーブル1[[#Headers],[単位2]])-3,0),"")))</f>
        <v/>
      </c>
      <c r="F68" s="63"/>
      <c r="G68" s="59" t="str">
        <f t="shared" ca="1" si="13"/>
        <v/>
      </c>
      <c r="H68" s="64"/>
      <c r="I68" s="59" t="str">
        <f t="shared" ca="1" si="15"/>
        <v/>
      </c>
      <c r="J68" s="70"/>
      <c r="K68" s="59" t="str">
        <f t="shared" ca="1" si="16"/>
        <v/>
      </c>
      <c r="L68" s="71"/>
      <c r="M68" s="59" t="str">
        <f t="shared" ca="1" si="17"/>
        <v/>
      </c>
      <c r="N68" s="72"/>
      <c r="O68" s="73"/>
      <c r="P68" s="73"/>
      <c r="Q68" s="83"/>
      <c r="R68" s="85"/>
      <c r="S68" s="80" t="str">
        <f ca="1">IF(入力シート①!$C$6="麻薬小売業者",$X68,$W68)</f>
        <v/>
      </c>
      <c r="V68" s="16">
        <f t="shared" si="12"/>
        <v>1</v>
      </c>
      <c r="W68" s="81" t="str">
        <f t="shared" ca="1" si="18"/>
        <v/>
      </c>
      <c r="X68" s="82" t="str">
        <f t="shared" ca="1" si="14"/>
        <v/>
      </c>
    </row>
    <row r="69" spans="1:24" ht="39.950000000000003" customHeight="1">
      <c r="A69" s="16">
        <f t="shared" ca="1" si="19"/>
        <v>63</v>
      </c>
      <c r="B69" s="61"/>
      <c r="C69" s="55" t="str">
        <f ca="1">IF(AND(B69="",OFFSET(B69,-1,0,1,1)&lt;&gt;""),OFFSET(C69,-1,0,1,1),IF(AND(B69="",OFFSET(B69,-1,0,1,1)="",OR(OFFSET(N69,-1,0,1)&lt;&gt;"",OFFSET(P69,-1,0,1,1)&lt;&gt;"")),OFFSET(C69,-2,0,1,1),IFERROR(VLOOKUP(入力シート➁!B69,テーブル1[[#All],[医薬品名]:[単位2]],COLUMN(入力シート➁!P65)-3,0),"")))</f>
        <v/>
      </c>
      <c r="D69" s="62"/>
      <c r="E69" s="57" t="str">
        <f ca="1">IF(AND(B69="",OFFSET(B69,-1,0,1,1)&lt;&gt;""),OFFSET(E69,-1,0,1,1),IF(AND(B69="",OFFSET(B69,-1,0,1,1)="",OR(OR(OFFSET(F69,-1,0,1)&lt;0,OFFSET(H69,-1,0,1)&lt;0,OFFSET(J69,-1,0,1)&lt;0),OFFSET(P69,-1,0,1,1)&lt;&gt;"")),OFFSET(E69,-2,0,1,1),IFERROR(VLOOKUP(入力シート➁!B69,テーブル1[[#All],[医薬品名]:[単位2]],COLUMN(テーブル1[[#Headers],[単位2]])-3,0),"")))</f>
        <v/>
      </c>
      <c r="F69" s="63"/>
      <c r="G69" s="59" t="str">
        <f t="shared" ca="1" si="13"/>
        <v/>
      </c>
      <c r="H69" s="64"/>
      <c r="I69" s="59" t="str">
        <f t="shared" ca="1" si="15"/>
        <v/>
      </c>
      <c r="J69" s="70"/>
      <c r="K69" s="59" t="str">
        <f t="shared" ca="1" si="16"/>
        <v/>
      </c>
      <c r="L69" s="71"/>
      <c r="M69" s="59" t="str">
        <f t="shared" ca="1" si="17"/>
        <v/>
      </c>
      <c r="N69" s="72"/>
      <c r="O69" s="73"/>
      <c r="P69" s="73"/>
      <c r="Q69" s="83"/>
      <c r="R69" s="85"/>
      <c r="S69" s="80" t="str">
        <f ca="1">IF(入力シート①!$C$6="麻薬小売業者",$X69,$W69)</f>
        <v/>
      </c>
      <c r="V69" s="16">
        <f t="shared" si="12"/>
        <v>1</v>
      </c>
      <c r="W69" s="81" t="str">
        <f t="shared" ca="1" si="18"/>
        <v/>
      </c>
      <c r="X69" s="82" t="str">
        <f t="shared" ca="1" si="14"/>
        <v/>
      </c>
    </row>
    <row r="70" spans="1:24" ht="39.950000000000003" customHeight="1">
      <c r="A70" s="16">
        <f t="shared" ca="1" si="19"/>
        <v>64</v>
      </c>
      <c r="B70" s="61"/>
      <c r="C70" s="55" t="str">
        <f ca="1">IF(AND(B70="",OFFSET(B70,-1,0,1,1)&lt;&gt;""),OFFSET(C70,-1,0,1,1),IF(AND(B70="",OFFSET(B70,-1,0,1,1)="",OR(OFFSET(N70,-1,0,1)&lt;&gt;"",OFFSET(P70,-1,0,1,1)&lt;&gt;"")),OFFSET(C70,-2,0,1,1),IFERROR(VLOOKUP(入力シート➁!B70,テーブル1[[#All],[医薬品名]:[単位2]],COLUMN(入力シート➁!P66)-3,0),"")))</f>
        <v/>
      </c>
      <c r="D70" s="62"/>
      <c r="E70" s="57" t="str">
        <f ca="1">IF(AND(B70="",OFFSET(B70,-1,0,1,1)&lt;&gt;""),OFFSET(E70,-1,0,1,1),IF(AND(B70="",OFFSET(B70,-1,0,1,1)="",OR(OR(OFFSET(F70,-1,0,1)&lt;0,OFFSET(H70,-1,0,1)&lt;0,OFFSET(J70,-1,0,1)&lt;0),OFFSET(P70,-1,0,1,1)&lt;&gt;"")),OFFSET(E70,-2,0,1,1),IFERROR(VLOOKUP(入力シート➁!B70,テーブル1[[#All],[医薬品名]:[単位2]],COLUMN(テーブル1[[#Headers],[単位2]])-3,0),"")))</f>
        <v/>
      </c>
      <c r="F70" s="63"/>
      <c r="G70" s="59" t="str">
        <f t="shared" ca="1" si="13"/>
        <v/>
      </c>
      <c r="H70" s="64"/>
      <c r="I70" s="59" t="str">
        <f t="shared" ca="1" si="15"/>
        <v/>
      </c>
      <c r="J70" s="70"/>
      <c r="K70" s="59" t="str">
        <f t="shared" ca="1" si="16"/>
        <v/>
      </c>
      <c r="L70" s="71"/>
      <c r="M70" s="59" t="str">
        <f t="shared" ca="1" si="17"/>
        <v/>
      </c>
      <c r="N70" s="72"/>
      <c r="O70" s="73"/>
      <c r="P70" s="73"/>
      <c r="Q70" s="83"/>
      <c r="R70" s="85"/>
      <c r="S70" s="80" t="str">
        <f ca="1">IF(入力シート①!$C$6="麻薬小売業者",$X70,$W70)</f>
        <v/>
      </c>
      <c r="V70" s="16">
        <f t="shared" si="12"/>
        <v>1</v>
      </c>
      <c r="W70" s="81" t="str">
        <f t="shared" ca="1" si="18"/>
        <v/>
      </c>
      <c r="X70" s="82" t="str">
        <f t="shared" ca="1" si="14"/>
        <v/>
      </c>
    </row>
    <row r="71" spans="1:24" ht="39.950000000000003" customHeight="1">
      <c r="A71" s="16">
        <f t="shared" ca="1" si="19"/>
        <v>65</v>
      </c>
      <c r="B71" s="61"/>
      <c r="C71" s="55" t="str">
        <f ca="1">IF(AND(B71="",OFFSET(B71,-1,0,1,1)&lt;&gt;""),OFFSET(C71,-1,0,1,1),IF(AND(B71="",OFFSET(B71,-1,0,1,1)="",OR(OFFSET(N71,-1,0,1)&lt;&gt;"",OFFSET(P71,-1,0,1,1)&lt;&gt;"")),OFFSET(C71,-2,0,1,1),IFERROR(VLOOKUP(入力シート➁!B71,テーブル1[[#All],[医薬品名]:[単位2]],COLUMN(入力シート➁!P67)-3,0),"")))</f>
        <v/>
      </c>
      <c r="D71" s="62"/>
      <c r="E71" s="57" t="str">
        <f ca="1">IF(AND(B71="",OFFSET(B71,-1,0,1,1)&lt;&gt;""),OFFSET(E71,-1,0,1,1),IF(AND(B71="",OFFSET(B71,-1,0,1,1)="",OR(OR(OFFSET(F71,-1,0,1)&lt;0,OFFSET(H71,-1,0,1)&lt;0,OFFSET(J71,-1,0,1)&lt;0),OFFSET(P71,-1,0,1,1)&lt;&gt;"")),OFFSET(E71,-2,0,1,1),IFERROR(VLOOKUP(入力シート➁!B71,テーブル1[[#All],[医薬品名]:[単位2]],COLUMN(テーブル1[[#Headers],[単位2]])-3,0),"")))</f>
        <v/>
      </c>
      <c r="F71" s="63"/>
      <c r="G71" s="59" t="str">
        <f t="shared" ca="1" si="13"/>
        <v/>
      </c>
      <c r="H71" s="64"/>
      <c r="I71" s="59" t="str">
        <f t="shared" ca="1" si="15"/>
        <v/>
      </c>
      <c r="J71" s="70"/>
      <c r="K71" s="59" t="str">
        <f t="shared" ca="1" si="16"/>
        <v/>
      </c>
      <c r="L71" s="71"/>
      <c r="M71" s="59" t="str">
        <f t="shared" ca="1" si="17"/>
        <v/>
      </c>
      <c r="N71" s="72"/>
      <c r="O71" s="73"/>
      <c r="P71" s="73"/>
      <c r="Q71" s="83"/>
      <c r="R71" s="85"/>
      <c r="S71" s="80" t="str">
        <f ca="1">IF(入力シート①!$C$6="麻薬小売業者",$X71,$W71)</f>
        <v/>
      </c>
      <c r="V71" s="16">
        <f t="shared" si="12"/>
        <v>1</v>
      </c>
      <c r="W71" s="81" t="str">
        <f t="shared" ca="1" si="18"/>
        <v/>
      </c>
      <c r="X71" s="82" t="str">
        <f t="shared" ca="1" si="14"/>
        <v/>
      </c>
    </row>
    <row r="72" spans="1:24" ht="39.950000000000003" customHeight="1">
      <c r="A72" s="16">
        <f t="shared" ca="1" si="19"/>
        <v>66</v>
      </c>
      <c r="B72" s="61"/>
      <c r="C72" s="55" t="str">
        <f ca="1">IF(AND(B72="",OFFSET(B72,-1,0,1,1)&lt;&gt;""),OFFSET(C72,-1,0,1,1),IF(AND(B72="",OFFSET(B72,-1,0,1,1)="",OR(OFFSET(N72,-1,0,1)&lt;&gt;"",OFFSET(P72,-1,0,1,1)&lt;&gt;"")),OFFSET(C72,-2,0,1,1),IFERROR(VLOOKUP(入力シート➁!B72,テーブル1[[#All],[医薬品名]:[単位2]],COLUMN(入力シート➁!P68)-3,0),"")))</f>
        <v/>
      </c>
      <c r="D72" s="62"/>
      <c r="E72" s="57" t="str">
        <f ca="1">IF(AND(B72="",OFFSET(B72,-1,0,1,1)&lt;&gt;""),OFFSET(E72,-1,0,1,1),IF(AND(B72="",OFFSET(B72,-1,0,1,1)="",OR(OR(OFFSET(F72,-1,0,1)&lt;0,OFFSET(H72,-1,0,1)&lt;0,OFFSET(J72,-1,0,1)&lt;0),OFFSET(P72,-1,0,1,1)&lt;&gt;"")),OFFSET(E72,-2,0,1,1),IFERROR(VLOOKUP(入力シート➁!B72,テーブル1[[#All],[医薬品名]:[単位2]],COLUMN(テーブル1[[#Headers],[単位2]])-3,0),"")))</f>
        <v/>
      </c>
      <c r="F72" s="63"/>
      <c r="G72" s="59" t="str">
        <f t="shared" ref="G72:G103" ca="1" si="20">IF(AND(E72="V",C72&lt;&gt;""),"mL",E72)</f>
        <v/>
      </c>
      <c r="H72" s="64"/>
      <c r="I72" s="59" t="str">
        <f t="shared" ca="1" si="15"/>
        <v/>
      </c>
      <c r="J72" s="70"/>
      <c r="K72" s="59" t="str">
        <f t="shared" ca="1" si="16"/>
        <v/>
      </c>
      <c r="L72" s="71"/>
      <c r="M72" s="59" t="str">
        <f t="shared" ca="1" si="17"/>
        <v/>
      </c>
      <c r="N72" s="72"/>
      <c r="O72" s="73"/>
      <c r="P72" s="73"/>
      <c r="Q72" s="83"/>
      <c r="R72" s="85"/>
      <c r="S72" s="80" t="str">
        <f ca="1">IF(入力シート①!$C$6="麻薬小売業者",$X72,$W72)</f>
        <v/>
      </c>
      <c r="V72" s="16">
        <f t="shared" ref="V72:V135" si="21">IF(ABS(F72+H72+J72+L72)=ABS(F72)+ABS(H72)+ABS(J72)+ABS(L72),1,2)</f>
        <v>1</v>
      </c>
      <c r="W72" s="81" t="str">
        <f t="shared" ca="1" si="18"/>
        <v/>
      </c>
      <c r="X72" s="82" t="str">
        <f t="shared" ref="X72:X103" ca="1" si="22">IF(AND(D72="",F72="",H72="",J72="",L72="",B72="",N72="",O72="",P72="",Q72="",R72=""),"",IF(OR(AND(OR(N72&lt;&gt;"",O72&lt;&gt;"",P72&lt;&gt;"",Q72&lt;&gt;""),R72=""),AND(F72="",H72="",J72="",L72="")),"×",IF(OR(AND(B72&lt;&gt;"",OFFSET(B72,1,0,1,1)="",OR(OFFSET(D72,1,0,1,1)&lt;&gt;"",OFFSET(D72,2,0,1,1)&lt;&gt;"",COUNTIF(B72,"*倍散*")&gt;0),OR(D72&lt;&gt;"",COUNTIF(B72,"*倍散*")&gt;0),OR(OFFSET(P72,1,0,1,1)&lt;&gt;"",OFFSET(P72,2,0,1,1)&lt;&gt;""),OFFSET(B72,2,0,1,1)="",OR(AND(OR(OFFSET(H72,1,0,1,1)&lt;0,OFFSET(J72,1,0,1,1)&lt;0),ABS(OFFSET(H72,1,0,1,1))&lt;=H72,ABS(OFFSET(J72,1,0,1,1))&lt;=J72,OFFSET(J72,2,0,1,1)=""),AND(OR(OFFSET(H72,2,0,1,1)&lt;0,OFFSET(J72,2,0,1,1)&lt;0),ABS(OFFSET(H72,2,0,1,1))&lt;=H72,ABS(OFFSET(J72,2,0,1,1))&lt;=J72,OFFSET(J72,1,0,1,1)="")),F72+H72-J72-O72+IF(OFFSET(H72,1,0,1,1)&gt;=0,OFFSET(H72,1,0,1,1),0)+IF(OFFSET(H72,2,0,1,1)&gt;=0,OFFSET(H72,2,0,1,1),0)=L72-Q72,OFFSET(F72,1,0,1,1)="",OFFSET(L72,1,0,1,1)="",OFFSET(F72,2,0,1,1)="",OFFSET(L72,2,0,1,1)="",OFFSET(N72,1,0,1,1)="",OFFSET(N72,2,0,1,1)=""),AND(B72&lt;&gt;"",OFFSET(B72,1,0,1,1)="",OR(OFFSET(P72,1,0,1,1)&lt;&gt;"",AND(OR(OFFSET(H72,1,0,1,1)&lt;0,OFFSET(J72,1,0,1,1)&lt;0),ABS(OFFSET(H72,1,0,1,1))&lt;=H72,ABS(OFFSET(J72,1,0,1,1))&lt;=J72)),OR(OFFSET(B72,2,0,1,1)&lt;&gt;"",OFFSET(S72,2,0,1,1)=""),OR(D72&lt;&gt;"",COUNTIF(B72,"*倍散*")&gt;0),F72+H72-J72-O72+IF(OFFSET(H72,1,0,1,1)&gt;=0,OFFSET(H72,1,0,1,1),0)=L72-Q72,OFFSET(F72,1,0,1,1)="",OFFSET(L72,1,0,1,1)="",OFFSET(N72,1,0,1,1)=""),AND(B72&lt;&gt;"",OR(D72&lt;&gt;"",COUNTIF(B72,"*倍散*")&gt;0),OR(OFFSET(B72,1,0,1,1)&lt;&gt;"",OFFSET(S72,1,0,1,1)=""),F72+H72-J72-O72=L72-Q72)),"○",IF(AND(B72="",OR(F72&lt;&gt;"",H72&lt;&gt;"",J72&lt;&gt;"",L72&lt;&gt;""),R72&lt;&gt;""),"-","×"))))</f>
        <v/>
      </c>
    </row>
    <row r="73" spans="1:24" ht="39.950000000000003" customHeight="1">
      <c r="A73" s="16">
        <f t="shared" ca="1" si="19"/>
        <v>67</v>
      </c>
      <c r="B73" s="61"/>
      <c r="C73" s="55" t="str">
        <f ca="1">IF(AND(B73="",OFFSET(B73,-1,0,1,1)&lt;&gt;""),OFFSET(C73,-1,0,1,1),IF(AND(B73="",OFFSET(B73,-1,0,1,1)="",OR(OFFSET(N73,-1,0,1)&lt;&gt;"",OFFSET(P73,-1,0,1,1)&lt;&gt;"")),OFFSET(C73,-2,0,1,1),IFERROR(VLOOKUP(入力シート➁!B73,テーブル1[[#All],[医薬品名]:[単位2]],COLUMN(入力シート➁!P69)-3,0),"")))</f>
        <v/>
      </c>
      <c r="D73" s="62"/>
      <c r="E73" s="57" t="str">
        <f ca="1">IF(AND(B73="",OFFSET(B73,-1,0,1,1)&lt;&gt;""),OFFSET(E73,-1,0,1,1),IF(AND(B73="",OFFSET(B73,-1,0,1,1)="",OR(OR(OFFSET(F73,-1,0,1)&lt;0,OFFSET(H73,-1,0,1)&lt;0,OFFSET(J73,-1,0,1)&lt;0),OFFSET(P73,-1,0,1,1)&lt;&gt;"")),OFFSET(E73,-2,0,1,1),IFERROR(VLOOKUP(入力シート➁!B73,テーブル1[[#All],[医薬品名]:[単位2]],COLUMN(テーブル1[[#Headers],[単位2]])-3,0),"")))</f>
        <v/>
      </c>
      <c r="F73" s="63"/>
      <c r="G73" s="59" t="str">
        <f t="shared" ca="1" si="20"/>
        <v/>
      </c>
      <c r="H73" s="64"/>
      <c r="I73" s="59" t="str">
        <f t="shared" ca="1" si="15"/>
        <v/>
      </c>
      <c r="J73" s="70"/>
      <c r="K73" s="59" t="str">
        <f t="shared" ca="1" si="16"/>
        <v/>
      </c>
      <c r="L73" s="71"/>
      <c r="M73" s="59" t="str">
        <f t="shared" ca="1" si="17"/>
        <v/>
      </c>
      <c r="N73" s="72"/>
      <c r="O73" s="73"/>
      <c r="P73" s="73"/>
      <c r="Q73" s="83"/>
      <c r="R73" s="85"/>
      <c r="S73" s="80" t="str">
        <f ca="1">IF(入力シート①!$C$6="麻薬小売業者",$X73,$W73)</f>
        <v/>
      </c>
      <c r="V73" s="16">
        <f t="shared" si="21"/>
        <v>1</v>
      </c>
      <c r="W73" s="81" t="str">
        <f t="shared" ca="1" si="18"/>
        <v/>
      </c>
      <c r="X73" s="82" t="str">
        <f t="shared" ca="1" si="22"/>
        <v/>
      </c>
    </row>
    <row r="74" spans="1:24" ht="39.950000000000003" customHeight="1">
      <c r="A74" s="16">
        <f t="shared" ca="1" si="19"/>
        <v>68</v>
      </c>
      <c r="B74" s="61"/>
      <c r="C74" s="55" t="str">
        <f ca="1">IF(AND(B74="",OFFSET(B74,-1,0,1,1)&lt;&gt;""),OFFSET(C74,-1,0,1,1),IF(AND(B74="",OFFSET(B74,-1,0,1,1)="",OR(OFFSET(N74,-1,0,1)&lt;&gt;"",OFFSET(P74,-1,0,1,1)&lt;&gt;"")),OFFSET(C74,-2,0,1,1),IFERROR(VLOOKUP(入力シート➁!B74,テーブル1[[#All],[医薬品名]:[単位2]],COLUMN(入力シート➁!P70)-3,0),"")))</f>
        <v/>
      </c>
      <c r="D74" s="62"/>
      <c r="E74" s="57" t="str">
        <f ca="1">IF(AND(B74="",OFFSET(B74,-1,0,1,1)&lt;&gt;""),OFFSET(E74,-1,0,1,1),IF(AND(B74="",OFFSET(B74,-1,0,1,1)="",OR(OR(OFFSET(F74,-1,0,1)&lt;0,OFFSET(H74,-1,0,1)&lt;0,OFFSET(J74,-1,0,1)&lt;0),OFFSET(P74,-1,0,1,1)&lt;&gt;"")),OFFSET(E74,-2,0,1,1),IFERROR(VLOOKUP(入力シート➁!B74,テーブル1[[#All],[医薬品名]:[単位2]],COLUMN(テーブル1[[#Headers],[単位2]])-3,0),"")))</f>
        <v/>
      </c>
      <c r="F74" s="63"/>
      <c r="G74" s="59" t="str">
        <f t="shared" ca="1" si="20"/>
        <v/>
      </c>
      <c r="H74" s="64"/>
      <c r="I74" s="59" t="str">
        <f t="shared" ca="1" si="15"/>
        <v/>
      </c>
      <c r="J74" s="70"/>
      <c r="K74" s="59" t="str">
        <f t="shared" ca="1" si="16"/>
        <v/>
      </c>
      <c r="L74" s="71"/>
      <c r="M74" s="59" t="str">
        <f t="shared" ca="1" si="17"/>
        <v/>
      </c>
      <c r="N74" s="72"/>
      <c r="O74" s="73"/>
      <c r="P74" s="73"/>
      <c r="Q74" s="83"/>
      <c r="R74" s="85"/>
      <c r="S74" s="80" t="str">
        <f ca="1">IF(入力シート①!$C$6="麻薬小売業者",$X74,$W74)</f>
        <v/>
      </c>
      <c r="V74" s="16">
        <f t="shared" si="21"/>
        <v>1</v>
      </c>
      <c r="W74" s="81" t="str">
        <f t="shared" ca="1" si="18"/>
        <v/>
      </c>
      <c r="X74" s="82" t="str">
        <f t="shared" ca="1" si="22"/>
        <v/>
      </c>
    </row>
    <row r="75" spans="1:24" ht="39.950000000000003" customHeight="1">
      <c r="A75" s="16">
        <f t="shared" ca="1" si="19"/>
        <v>69</v>
      </c>
      <c r="B75" s="61"/>
      <c r="C75" s="55" t="str">
        <f ca="1">IF(AND(B75="",OFFSET(B75,-1,0,1,1)&lt;&gt;""),OFFSET(C75,-1,0,1,1),IF(AND(B75="",OFFSET(B75,-1,0,1,1)="",OR(OFFSET(N75,-1,0,1)&lt;&gt;"",OFFSET(P75,-1,0,1,1)&lt;&gt;"")),OFFSET(C75,-2,0,1,1),IFERROR(VLOOKUP(入力シート➁!B75,テーブル1[[#All],[医薬品名]:[単位2]],COLUMN(入力シート➁!P71)-3,0),"")))</f>
        <v/>
      </c>
      <c r="D75" s="62"/>
      <c r="E75" s="57" t="str">
        <f ca="1">IF(AND(B75="",OFFSET(B75,-1,0,1,1)&lt;&gt;""),OFFSET(E75,-1,0,1,1),IF(AND(B75="",OFFSET(B75,-1,0,1,1)="",OR(OR(OFFSET(F75,-1,0,1)&lt;0,OFFSET(H75,-1,0,1)&lt;0,OFFSET(J75,-1,0,1)&lt;0),OFFSET(P75,-1,0,1,1)&lt;&gt;"")),OFFSET(E75,-2,0,1,1),IFERROR(VLOOKUP(入力シート➁!B75,テーブル1[[#All],[医薬品名]:[単位2]],COLUMN(テーブル1[[#Headers],[単位2]])-3,0),"")))</f>
        <v/>
      </c>
      <c r="F75" s="63"/>
      <c r="G75" s="59" t="str">
        <f t="shared" ca="1" si="20"/>
        <v/>
      </c>
      <c r="H75" s="64"/>
      <c r="I75" s="59" t="str">
        <f t="shared" ca="1" si="15"/>
        <v/>
      </c>
      <c r="J75" s="70"/>
      <c r="K75" s="59" t="str">
        <f t="shared" ca="1" si="16"/>
        <v/>
      </c>
      <c r="L75" s="71"/>
      <c r="M75" s="59" t="str">
        <f t="shared" ca="1" si="17"/>
        <v/>
      </c>
      <c r="N75" s="72"/>
      <c r="O75" s="73"/>
      <c r="P75" s="73"/>
      <c r="Q75" s="83"/>
      <c r="R75" s="85"/>
      <c r="S75" s="80" t="str">
        <f ca="1">IF(入力シート①!$C$6="麻薬小売業者",$X75,$W75)</f>
        <v/>
      </c>
      <c r="V75" s="16">
        <f t="shared" si="21"/>
        <v>1</v>
      </c>
      <c r="W75" s="81" t="str">
        <f t="shared" ca="1" si="18"/>
        <v/>
      </c>
      <c r="X75" s="82" t="str">
        <f t="shared" ca="1" si="22"/>
        <v/>
      </c>
    </row>
    <row r="76" spans="1:24" ht="39.950000000000003" customHeight="1">
      <c r="A76" s="16">
        <f t="shared" ca="1" si="19"/>
        <v>70</v>
      </c>
      <c r="B76" s="61"/>
      <c r="C76" s="55" t="str">
        <f ca="1">IF(AND(B76="",OFFSET(B76,-1,0,1,1)&lt;&gt;""),OFFSET(C76,-1,0,1,1),IF(AND(B76="",OFFSET(B76,-1,0,1,1)="",OR(OFFSET(N76,-1,0,1)&lt;&gt;"",OFFSET(P76,-1,0,1,1)&lt;&gt;"")),OFFSET(C76,-2,0,1,1),IFERROR(VLOOKUP(入力シート➁!B76,テーブル1[[#All],[医薬品名]:[単位2]],COLUMN(入力シート➁!P72)-3,0),"")))</f>
        <v/>
      </c>
      <c r="D76" s="62"/>
      <c r="E76" s="57" t="str">
        <f ca="1">IF(AND(B76="",OFFSET(B76,-1,0,1,1)&lt;&gt;""),OFFSET(E76,-1,0,1,1),IF(AND(B76="",OFFSET(B76,-1,0,1,1)="",OR(OR(OFFSET(F76,-1,0,1)&lt;0,OFFSET(H76,-1,0,1)&lt;0,OFFSET(J76,-1,0,1)&lt;0),OFFSET(P76,-1,0,1,1)&lt;&gt;"")),OFFSET(E76,-2,0,1,1),IFERROR(VLOOKUP(入力シート➁!B76,テーブル1[[#All],[医薬品名]:[単位2]],COLUMN(テーブル1[[#Headers],[単位2]])-3,0),"")))</f>
        <v/>
      </c>
      <c r="F76" s="63"/>
      <c r="G76" s="59" t="str">
        <f t="shared" ca="1" si="20"/>
        <v/>
      </c>
      <c r="H76" s="64"/>
      <c r="I76" s="59" t="str">
        <f t="shared" ca="1" si="15"/>
        <v/>
      </c>
      <c r="J76" s="70"/>
      <c r="K76" s="59" t="str">
        <f t="shared" ca="1" si="16"/>
        <v/>
      </c>
      <c r="L76" s="71"/>
      <c r="M76" s="59" t="str">
        <f t="shared" ca="1" si="17"/>
        <v/>
      </c>
      <c r="N76" s="72"/>
      <c r="O76" s="73"/>
      <c r="P76" s="73"/>
      <c r="Q76" s="83"/>
      <c r="R76" s="85"/>
      <c r="S76" s="80" t="str">
        <f ca="1">IF(入力シート①!$C$6="麻薬小売業者",$X76,$W76)</f>
        <v/>
      </c>
      <c r="V76" s="16">
        <f t="shared" si="21"/>
        <v>1</v>
      </c>
      <c r="W76" s="81" t="str">
        <f t="shared" ca="1" si="18"/>
        <v/>
      </c>
      <c r="X76" s="82" t="str">
        <f t="shared" ca="1" si="22"/>
        <v/>
      </c>
    </row>
    <row r="77" spans="1:24" ht="39.950000000000003" customHeight="1">
      <c r="A77" s="16">
        <f t="shared" ca="1" si="19"/>
        <v>71</v>
      </c>
      <c r="B77" s="61"/>
      <c r="C77" s="55" t="str">
        <f ca="1">IF(AND(B77="",OFFSET(B77,-1,0,1,1)&lt;&gt;""),OFFSET(C77,-1,0,1,1),IF(AND(B77="",OFFSET(B77,-1,0,1,1)="",OR(OFFSET(N77,-1,0,1)&lt;&gt;"",OFFSET(P77,-1,0,1,1)&lt;&gt;"")),OFFSET(C77,-2,0,1,1),IFERROR(VLOOKUP(入力シート➁!B77,テーブル1[[#All],[医薬品名]:[単位2]],COLUMN(入力シート➁!P73)-3,0),"")))</f>
        <v/>
      </c>
      <c r="D77" s="62"/>
      <c r="E77" s="57" t="str">
        <f ca="1">IF(AND(B77="",OFFSET(B77,-1,0,1,1)&lt;&gt;""),OFFSET(E77,-1,0,1,1),IF(AND(B77="",OFFSET(B77,-1,0,1,1)="",OR(OR(OFFSET(F77,-1,0,1)&lt;0,OFFSET(H77,-1,0,1)&lt;0,OFFSET(J77,-1,0,1)&lt;0),OFFSET(P77,-1,0,1,1)&lt;&gt;"")),OFFSET(E77,-2,0,1,1),IFERROR(VLOOKUP(入力シート➁!B77,テーブル1[[#All],[医薬品名]:[単位2]],COLUMN(テーブル1[[#Headers],[単位2]])-3,0),"")))</f>
        <v/>
      </c>
      <c r="F77" s="63"/>
      <c r="G77" s="59" t="str">
        <f t="shared" ca="1" si="20"/>
        <v/>
      </c>
      <c r="H77" s="64"/>
      <c r="I77" s="59" t="str">
        <f t="shared" ca="1" si="15"/>
        <v/>
      </c>
      <c r="J77" s="70"/>
      <c r="K77" s="59" t="str">
        <f t="shared" ca="1" si="16"/>
        <v/>
      </c>
      <c r="L77" s="71"/>
      <c r="M77" s="59" t="str">
        <f t="shared" ca="1" si="17"/>
        <v/>
      </c>
      <c r="N77" s="72"/>
      <c r="O77" s="73"/>
      <c r="P77" s="73"/>
      <c r="Q77" s="83"/>
      <c r="R77" s="85"/>
      <c r="S77" s="80" t="str">
        <f ca="1">IF(入力シート①!$C$6="麻薬小売業者",$X77,$W77)</f>
        <v/>
      </c>
      <c r="V77" s="16">
        <f t="shared" si="21"/>
        <v>1</v>
      </c>
      <c r="W77" s="81" t="str">
        <f t="shared" ca="1" si="18"/>
        <v/>
      </c>
      <c r="X77" s="82" t="str">
        <f t="shared" ca="1" si="22"/>
        <v/>
      </c>
    </row>
    <row r="78" spans="1:24" ht="39.950000000000003" customHeight="1">
      <c r="A78" s="16">
        <f t="shared" ca="1" si="19"/>
        <v>72</v>
      </c>
      <c r="B78" s="61"/>
      <c r="C78" s="55" t="str">
        <f ca="1">IF(AND(B78="",OFFSET(B78,-1,0,1,1)&lt;&gt;""),OFFSET(C78,-1,0,1,1),IF(AND(B78="",OFFSET(B78,-1,0,1,1)="",OR(OFFSET(N78,-1,0,1)&lt;&gt;"",OFFSET(P78,-1,0,1,1)&lt;&gt;"")),OFFSET(C78,-2,0,1,1),IFERROR(VLOOKUP(入力シート➁!B78,テーブル1[[#All],[医薬品名]:[単位2]],COLUMN(入力シート➁!P74)-3,0),"")))</f>
        <v/>
      </c>
      <c r="D78" s="62"/>
      <c r="E78" s="57" t="str">
        <f ca="1">IF(AND(B78="",OFFSET(B78,-1,0,1,1)&lt;&gt;""),OFFSET(E78,-1,0,1,1),IF(AND(B78="",OFFSET(B78,-1,0,1,1)="",OR(OR(OFFSET(F78,-1,0,1)&lt;0,OFFSET(H78,-1,0,1)&lt;0,OFFSET(J78,-1,0,1)&lt;0),OFFSET(P78,-1,0,1,1)&lt;&gt;"")),OFFSET(E78,-2,0,1,1),IFERROR(VLOOKUP(入力シート➁!B78,テーブル1[[#All],[医薬品名]:[単位2]],COLUMN(テーブル1[[#Headers],[単位2]])-3,0),"")))</f>
        <v/>
      </c>
      <c r="F78" s="63"/>
      <c r="G78" s="59" t="str">
        <f t="shared" ca="1" si="20"/>
        <v/>
      </c>
      <c r="H78" s="64"/>
      <c r="I78" s="59" t="str">
        <f t="shared" ca="1" si="15"/>
        <v/>
      </c>
      <c r="J78" s="70"/>
      <c r="K78" s="59" t="str">
        <f t="shared" ca="1" si="16"/>
        <v/>
      </c>
      <c r="L78" s="71"/>
      <c r="M78" s="59" t="str">
        <f t="shared" ca="1" si="17"/>
        <v/>
      </c>
      <c r="N78" s="72"/>
      <c r="O78" s="73"/>
      <c r="P78" s="73"/>
      <c r="Q78" s="83"/>
      <c r="R78" s="85"/>
      <c r="S78" s="80" t="str">
        <f ca="1">IF(入力シート①!$C$6="麻薬小売業者",$X78,$W78)</f>
        <v/>
      </c>
      <c r="V78" s="16">
        <f t="shared" si="21"/>
        <v>1</v>
      </c>
      <c r="W78" s="81" t="str">
        <f t="shared" ca="1" si="18"/>
        <v/>
      </c>
      <c r="X78" s="82" t="str">
        <f t="shared" ca="1" si="22"/>
        <v/>
      </c>
    </row>
    <row r="79" spans="1:24" ht="39.950000000000003" customHeight="1">
      <c r="A79" s="16">
        <f t="shared" ca="1" si="19"/>
        <v>73</v>
      </c>
      <c r="B79" s="61"/>
      <c r="C79" s="55" t="str">
        <f ca="1">IF(AND(B79="",OFFSET(B79,-1,0,1,1)&lt;&gt;""),OFFSET(C79,-1,0,1,1),IF(AND(B79="",OFFSET(B79,-1,0,1,1)="",OR(OFFSET(N79,-1,0,1)&lt;&gt;"",OFFSET(P79,-1,0,1,1)&lt;&gt;"")),OFFSET(C79,-2,0,1,1),IFERROR(VLOOKUP(入力シート➁!B79,テーブル1[[#All],[医薬品名]:[単位2]],COLUMN(入力シート➁!P75)-3,0),"")))</f>
        <v/>
      </c>
      <c r="D79" s="62"/>
      <c r="E79" s="57" t="str">
        <f ca="1">IF(AND(B79="",OFFSET(B79,-1,0,1,1)&lt;&gt;""),OFFSET(E79,-1,0,1,1),IF(AND(B79="",OFFSET(B79,-1,0,1,1)="",OR(OR(OFFSET(F79,-1,0,1)&lt;0,OFFSET(H79,-1,0,1)&lt;0,OFFSET(J79,-1,0,1)&lt;0),OFFSET(P79,-1,0,1,1)&lt;&gt;"")),OFFSET(E79,-2,0,1,1),IFERROR(VLOOKUP(入力シート➁!B79,テーブル1[[#All],[医薬品名]:[単位2]],COLUMN(テーブル1[[#Headers],[単位2]])-3,0),"")))</f>
        <v/>
      </c>
      <c r="F79" s="63"/>
      <c r="G79" s="59" t="str">
        <f t="shared" ca="1" si="20"/>
        <v/>
      </c>
      <c r="H79" s="64"/>
      <c r="I79" s="59" t="str">
        <f t="shared" ca="1" si="15"/>
        <v/>
      </c>
      <c r="J79" s="70"/>
      <c r="K79" s="59" t="str">
        <f t="shared" ca="1" si="16"/>
        <v/>
      </c>
      <c r="L79" s="71"/>
      <c r="M79" s="59" t="str">
        <f t="shared" ca="1" si="17"/>
        <v/>
      </c>
      <c r="N79" s="72"/>
      <c r="O79" s="73"/>
      <c r="P79" s="73"/>
      <c r="Q79" s="83"/>
      <c r="R79" s="85"/>
      <c r="S79" s="80" t="str">
        <f ca="1">IF(入力シート①!$C$6="麻薬小売業者",$X79,$W79)</f>
        <v/>
      </c>
      <c r="V79" s="16">
        <f t="shared" si="21"/>
        <v>1</v>
      </c>
      <c r="W79" s="81" t="str">
        <f t="shared" ca="1" si="18"/>
        <v/>
      </c>
      <c r="X79" s="82" t="str">
        <f t="shared" ca="1" si="22"/>
        <v/>
      </c>
    </row>
    <row r="80" spans="1:24" ht="39.950000000000003" customHeight="1">
      <c r="A80" s="16">
        <f t="shared" ca="1" si="19"/>
        <v>74</v>
      </c>
      <c r="B80" s="61"/>
      <c r="C80" s="55" t="str">
        <f ca="1">IF(AND(B80="",OFFSET(B80,-1,0,1,1)&lt;&gt;""),OFFSET(C80,-1,0,1,1),IF(AND(B80="",OFFSET(B80,-1,0,1,1)="",OR(OFFSET(N80,-1,0,1)&lt;&gt;"",OFFSET(P80,-1,0,1,1)&lt;&gt;"")),OFFSET(C80,-2,0,1,1),IFERROR(VLOOKUP(入力シート➁!B80,テーブル1[[#All],[医薬品名]:[単位2]],COLUMN(入力シート➁!P76)-3,0),"")))</f>
        <v/>
      </c>
      <c r="D80" s="62"/>
      <c r="E80" s="57" t="str">
        <f ca="1">IF(AND(B80="",OFFSET(B80,-1,0,1,1)&lt;&gt;""),OFFSET(E80,-1,0,1,1),IF(AND(B80="",OFFSET(B80,-1,0,1,1)="",OR(OR(OFFSET(F80,-1,0,1)&lt;0,OFFSET(H80,-1,0,1)&lt;0,OFFSET(J80,-1,0,1)&lt;0),OFFSET(P80,-1,0,1,1)&lt;&gt;"")),OFFSET(E80,-2,0,1,1),IFERROR(VLOOKUP(入力シート➁!B80,テーブル1[[#All],[医薬品名]:[単位2]],COLUMN(テーブル1[[#Headers],[単位2]])-3,0),"")))</f>
        <v/>
      </c>
      <c r="F80" s="63"/>
      <c r="G80" s="59" t="str">
        <f t="shared" ca="1" si="20"/>
        <v/>
      </c>
      <c r="H80" s="64"/>
      <c r="I80" s="59" t="str">
        <f t="shared" ca="1" si="15"/>
        <v/>
      </c>
      <c r="J80" s="70"/>
      <c r="K80" s="59" t="str">
        <f t="shared" ca="1" si="16"/>
        <v/>
      </c>
      <c r="L80" s="71"/>
      <c r="M80" s="59" t="str">
        <f t="shared" ca="1" si="17"/>
        <v/>
      </c>
      <c r="N80" s="72"/>
      <c r="O80" s="73"/>
      <c r="P80" s="73"/>
      <c r="Q80" s="83"/>
      <c r="R80" s="85"/>
      <c r="S80" s="80" t="str">
        <f ca="1">IF(入力シート①!$C$6="麻薬小売業者",$X80,$W80)</f>
        <v/>
      </c>
      <c r="V80" s="16">
        <f t="shared" si="21"/>
        <v>1</v>
      </c>
      <c r="W80" s="81" t="str">
        <f t="shared" ca="1" si="18"/>
        <v/>
      </c>
      <c r="X80" s="82" t="str">
        <f t="shared" ca="1" si="22"/>
        <v/>
      </c>
    </row>
    <row r="81" spans="1:24" ht="39.950000000000003" customHeight="1">
      <c r="A81" s="16">
        <f t="shared" ca="1" si="19"/>
        <v>75</v>
      </c>
      <c r="B81" s="61"/>
      <c r="C81" s="55" t="str">
        <f ca="1">IF(AND(B81="",OFFSET(B81,-1,0,1,1)&lt;&gt;""),OFFSET(C81,-1,0,1,1),IF(AND(B81="",OFFSET(B81,-1,0,1,1)="",OR(OFFSET(N81,-1,0,1)&lt;&gt;"",OFFSET(P81,-1,0,1,1)&lt;&gt;"")),OFFSET(C81,-2,0,1,1),IFERROR(VLOOKUP(入力シート➁!B81,テーブル1[[#All],[医薬品名]:[単位2]],COLUMN(入力シート➁!P77)-3,0),"")))</f>
        <v/>
      </c>
      <c r="D81" s="62"/>
      <c r="E81" s="57" t="str">
        <f ca="1">IF(AND(B81="",OFFSET(B81,-1,0,1,1)&lt;&gt;""),OFFSET(E81,-1,0,1,1),IF(AND(B81="",OFFSET(B81,-1,0,1,1)="",OR(OR(OFFSET(F81,-1,0,1)&lt;0,OFFSET(H81,-1,0,1)&lt;0,OFFSET(J81,-1,0,1)&lt;0),OFFSET(P81,-1,0,1,1)&lt;&gt;"")),OFFSET(E81,-2,0,1,1),IFERROR(VLOOKUP(入力シート➁!B81,テーブル1[[#All],[医薬品名]:[単位2]],COLUMN(テーブル1[[#Headers],[単位2]])-3,0),"")))</f>
        <v/>
      </c>
      <c r="F81" s="63"/>
      <c r="G81" s="59" t="str">
        <f t="shared" ca="1" si="20"/>
        <v/>
      </c>
      <c r="H81" s="64"/>
      <c r="I81" s="59" t="str">
        <f t="shared" ca="1" si="15"/>
        <v/>
      </c>
      <c r="J81" s="70"/>
      <c r="K81" s="59" t="str">
        <f t="shared" ca="1" si="16"/>
        <v/>
      </c>
      <c r="L81" s="71"/>
      <c r="M81" s="59" t="str">
        <f t="shared" ca="1" si="17"/>
        <v/>
      </c>
      <c r="N81" s="72"/>
      <c r="O81" s="73"/>
      <c r="P81" s="73"/>
      <c r="Q81" s="83"/>
      <c r="R81" s="85"/>
      <c r="S81" s="80" t="str">
        <f ca="1">IF(入力シート①!$C$6="麻薬小売業者",$X81,$W81)</f>
        <v/>
      </c>
      <c r="V81" s="16">
        <f t="shared" si="21"/>
        <v>1</v>
      </c>
      <c r="W81" s="81" t="str">
        <f t="shared" ca="1" si="18"/>
        <v/>
      </c>
      <c r="X81" s="82" t="str">
        <f t="shared" ca="1" si="22"/>
        <v/>
      </c>
    </row>
    <row r="82" spans="1:24" ht="39.950000000000003" customHeight="1">
      <c r="A82" s="16">
        <f t="shared" ca="1" si="19"/>
        <v>76</v>
      </c>
      <c r="B82" s="61"/>
      <c r="C82" s="55" t="str">
        <f ca="1">IF(AND(B82="",OFFSET(B82,-1,0,1,1)&lt;&gt;""),OFFSET(C82,-1,0,1,1),IF(AND(B82="",OFFSET(B82,-1,0,1,1)="",OR(OFFSET(N82,-1,0,1)&lt;&gt;"",OFFSET(P82,-1,0,1,1)&lt;&gt;"")),OFFSET(C82,-2,0,1,1),IFERROR(VLOOKUP(入力シート➁!B82,テーブル1[[#All],[医薬品名]:[単位2]],COLUMN(入力シート➁!P78)-3,0),"")))</f>
        <v/>
      </c>
      <c r="D82" s="62"/>
      <c r="E82" s="57" t="str">
        <f ca="1">IF(AND(B82="",OFFSET(B82,-1,0,1,1)&lt;&gt;""),OFFSET(E82,-1,0,1,1),IF(AND(B82="",OFFSET(B82,-1,0,1,1)="",OR(OR(OFFSET(F82,-1,0,1)&lt;0,OFFSET(H82,-1,0,1)&lt;0,OFFSET(J82,-1,0,1)&lt;0),OFFSET(P82,-1,0,1,1)&lt;&gt;"")),OFFSET(E82,-2,0,1,1),IFERROR(VLOOKUP(入力シート➁!B82,テーブル1[[#All],[医薬品名]:[単位2]],COLUMN(テーブル1[[#Headers],[単位2]])-3,0),"")))</f>
        <v/>
      </c>
      <c r="F82" s="63"/>
      <c r="G82" s="59" t="str">
        <f t="shared" ca="1" si="20"/>
        <v/>
      </c>
      <c r="H82" s="64"/>
      <c r="I82" s="59" t="str">
        <f t="shared" ca="1" si="15"/>
        <v/>
      </c>
      <c r="J82" s="70"/>
      <c r="K82" s="59" t="str">
        <f t="shared" ca="1" si="16"/>
        <v/>
      </c>
      <c r="L82" s="71"/>
      <c r="M82" s="59" t="str">
        <f t="shared" ca="1" si="17"/>
        <v/>
      </c>
      <c r="N82" s="72"/>
      <c r="O82" s="73"/>
      <c r="P82" s="73"/>
      <c r="Q82" s="83"/>
      <c r="R82" s="85"/>
      <c r="S82" s="80" t="str">
        <f ca="1">IF(入力シート①!$C$6="麻薬小売業者",$X82,$W82)</f>
        <v/>
      </c>
      <c r="V82" s="16">
        <f t="shared" si="21"/>
        <v>1</v>
      </c>
      <c r="W82" s="81" t="str">
        <f t="shared" ca="1" si="18"/>
        <v/>
      </c>
      <c r="X82" s="82" t="str">
        <f t="shared" ca="1" si="22"/>
        <v/>
      </c>
    </row>
    <row r="83" spans="1:24" ht="39.950000000000003" customHeight="1">
      <c r="A83" s="16">
        <f t="shared" ca="1" si="19"/>
        <v>77</v>
      </c>
      <c r="B83" s="61"/>
      <c r="C83" s="55" t="str">
        <f ca="1">IF(AND(B83="",OFFSET(B83,-1,0,1,1)&lt;&gt;""),OFFSET(C83,-1,0,1,1),IF(AND(B83="",OFFSET(B83,-1,0,1,1)="",OR(OFFSET(N83,-1,0,1)&lt;&gt;"",OFFSET(P83,-1,0,1,1)&lt;&gt;"")),OFFSET(C83,-2,0,1,1),IFERROR(VLOOKUP(入力シート➁!B83,テーブル1[[#All],[医薬品名]:[単位2]],COLUMN(入力シート➁!P79)-3,0),"")))</f>
        <v/>
      </c>
      <c r="D83" s="62"/>
      <c r="E83" s="57" t="str">
        <f ca="1">IF(AND(B83="",OFFSET(B83,-1,0,1,1)&lt;&gt;""),OFFSET(E83,-1,0,1,1),IF(AND(B83="",OFFSET(B83,-1,0,1,1)="",OR(OR(OFFSET(F83,-1,0,1)&lt;0,OFFSET(H83,-1,0,1)&lt;0,OFFSET(J83,-1,0,1)&lt;0),OFFSET(P83,-1,0,1,1)&lt;&gt;"")),OFFSET(E83,-2,0,1,1),IFERROR(VLOOKUP(入力シート➁!B83,テーブル1[[#All],[医薬品名]:[単位2]],COLUMN(テーブル1[[#Headers],[単位2]])-3,0),"")))</f>
        <v/>
      </c>
      <c r="F83" s="63"/>
      <c r="G83" s="59" t="str">
        <f t="shared" ca="1" si="20"/>
        <v/>
      </c>
      <c r="H83" s="64"/>
      <c r="I83" s="59" t="str">
        <f t="shared" ca="1" si="15"/>
        <v/>
      </c>
      <c r="J83" s="70"/>
      <c r="K83" s="59" t="str">
        <f t="shared" ca="1" si="16"/>
        <v/>
      </c>
      <c r="L83" s="71"/>
      <c r="M83" s="59" t="str">
        <f t="shared" ca="1" si="17"/>
        <v/>
      </c>
      <c r="N83" s="72"/>
      <c r="O83" s="73"/>
      <c r="P83" s="73"/>
      <c r="Q83" s="83"/>
      <c r="R83" s="85"/>
      <c r="S83" s="80" t="str">
        <f ca="1">IF(入力シート①!$C$6="麻薬小売業者",$X83,$W83)</f>
        <v/>
      </c>
      <c r="V83" s="16">
        <f t="shared" si="21"/>
        <v>1</v>
      </c>
      <c r="W83" s="81" t="str">
        <f t="shared" ca="1" si="18"/>
        <v/>
      </c>
      <c r="X83" s="82" t="str">
        <f t="shared" ca="1" si="22"/>
        <v/>
      </c>
    </row>
    <row r="84" spans="1:24" ht="39.950000000000003" customHeight="1">
      <c r="A84" s="16">
        <f t="shared" ca="1" si="19"/>
        <v>78</v>
      </c>
      <c r="B84" s="61"/>
      <c r="C84" s="55" t="str">
        <f ca="1">IF(AND(B84="",OFFSET(B84,-1,0,1,1)&lt;&gt;""),OFFSET(C84,-1,0,1,1),IF(AND(B84="",OFFSET(B84,-1,0,1,1)="",OR(OFFSET(N84,-1,0,1)&lt;&gt;"",OFFSET(P84,-1,0,1,1)&lt;&gt;"")),OFFSET(C84,-2,0,1,1),IFERROR(VLOOKUP(入力シート➁!B84,テーブル1[[#All],[医薬品名]:[単位2]],COLUMN(入力シート➁!P80)-3,0),"")))</f>
        <v/>
      </c>
      <c r="D84" s="62"/>
      <c r="E84" s="57" t="str">
        <f ca="1">IF(AND(B84="",OFFSET(B84,-1,0,1,1)&lt;&gt;""),OFFSET(E84,-1,0,1,1),IF(AND(B84="",OFFSET(B84,-1,0,1,1)="",OR(OR(OFFSET(F84,-1,0,1)&lt;0,OFFSET(H84,-1,0,1)&lt;0,OFFSET(J84,-1,0,1)&lt;0),OFFSET(P84,-1,0,1,1)&lt;&gt;"")),OFFSET(E84,-2,0,1,1),IFERROR(VLOOKUP(入力シート➁!B84,テーブル1[[#All],[医薬品名]:[単位2]],COLUMN(テーブル1[[#Headers],[単位2]])-3,0),"")))</f>
        <v/>
      </c>
      <c r="F84" s="63"/>
      <c r="G84" s="59" t="str">
        <f t="shared" ca="1" si="20"/>
        <v/>
      </c>
      <c r="H84" s="64"/>
      <c r="I84" s="59" t="str">
        <f t="shared" ca="1" si="15"/>
        <v/>
      </c>
      <c r="J84" s="70"/>
      <c r="K84" s="59" t="str">
        <f t="shared" ca="1" si="16"/>
        <v/>
      </c>
      <c r="L84" s="71"/>
      <c r="M84" s="59" t="str">
        <f t="shared" ca="1" si="17"/>
        <v/>
      </c>
      <c r="N84" s="72"/>
      <c r="O84" s="73"/>
      <c r="P84" s="73"/>
      <c r="Q84" s="83"/>
      <c r="R84" s="85"/>
      <c r="S84" s="80" t="str">
        <f ca="1">IF(入力シート①!$C$6="麻薬小売業者",$X84,$W84)</f>
        <v/>
      </c>
      <c r="V84" s="16">
        <f t="shared" si="21"/>
        <v>1</v>
      </c>
      <c r="W84" s="81" t="str">
        <f t="shared" ca="1" si="18"/>
        <v/>
      </c>
      <c r="X84" s="82" t="str">
        <f t="shared" ca="1" si="22"/>
        <v/>
      </c>
    </row>
    <row r="85" spans="1:24" ht="39.950000000000003" customHeight="1">
      <c r="A85" s="16">
        <f t="shared" ca="1" si="19"/>
        <v>79</v>
      </c>
      <c r="B85" s="61"/>
      <c r="C85" s="55" t="str">
        <f ca="1">IF(AND(B85="",OFFSET(B85,-1,0,1,1)&lt;&gt;""),OFFSET(C85,-1,0,1,1),IF(AND(B85="",OFFSET(B85,-1,0,1,1)="",OR(OFFSET(N85,-1,0,1)&lt;&gt;"",OFFSET(P85,-1,0,1,1)&lt;&gt;"")),OFFSET(C85,-2,0,1,1),IFERROR(VLOOKUP(入力シート➁!B85,テーブル1[[#All],[医薬品名]:[単位2]],COLUMN(入力シート➁!P81)-3,0),"")))</f>
        <v/>
      </c>
      <c r="D85" s="62"/>
      <c r="E85" s="57" t="str">
        <f ca="1">IF(AND(B85="",OFFSET(B85,-1,0,1,1)&lt;&gt;""),OFFSET(E85,-1,0,1,1),IF(AND(B85="",OFFSET(B85,-1,0,1,1)="",OR(OR(OFFSET(F85,-1,0,1)&lt;0,OFFSET(H85,-1,0,1)&lt;0,OFFSET(J85,-1,0,1)&lt;0),OFFSET(P85,-1,0,1,1)&lt;&gt;"")),OFFSET(E85,-2,0,1,1),IFERROR(VLOOKUP(入力シート➁!B85,テーブル1[[#All],[医薬品名]:[単位2]],COLUMN(テーブル1[[#Headers],[単位2]])-3,0),"")))</f>
        <v/>
      </c>
      <c r="F85" s="63"/>
      <c r="G85" s="59" t="str">
        <f t="shared" ca="1" si="20"/>
        <v/>
      </c>
      <c r="H85" s="64"/>
      <c r="I85" s="59" t="str">
        <f t="shared" ca="1" si="15"/>
        <v/>
      </c>
      <c r="J85" s="70"/>
      <c r="K85" s="59" t="str">
        <f t="shared" ca="1" si="16"/>
        <v/>
      </c>
      <c r="L85" s="71"/>
      <c r="M85" s="59" t="str">
        <f t="shared" ca="1" si="17"/>
        <v/>
      </c>
      <c r="N85" s="72"/>
      <c r="O85" s="73"/>
      <c r="P85" s="73"/>
      <c r="Q85" s="83"/>
      <c r="R85" s="85"/>
      <c r="S85" s="80" t="str">
        <f ca="1">IF(入力シート①!$C$6="麻薬小売業者",$X85,$W85)</f>
        <v/>
      </c>
      <c r="V85" s="16">
        <f t="shared" si="21"/>
        <v>1</v>
      </c>
      <c r="W85" s="81" t="str">
        <f t="shared" ca="1" si="18"/>
        <v/>
      </c>
      <c r="X85" s="82" t="str">
        <f t="shared" ca="1" si="22"/>
        <v/>
      </c>
    </row>
    <row r="86" spans="1:24" ht="39.950000000000003" customHeight="1">
      <c r="A86" s="16">
        <f t="shared" ca="1" si="19"/>
        <v>80</v>
      </c>
      <c r="B86" s="61"/>
      <c r="C86" s="55" t="str">
        <f ca="1">IF(AND(B86="",OFFSET(B86,-1,0,1,1)&lt;&gt;""),OFFSET(C86,-1,0,1,1),IF(AND(B86="",OFFSET(B86,-1,0,1,1)="",OR(OFFSET(N86,-1,0,1)&lt;&gt;"",OFFSET(P86,-1,0,1,1)&lt;&gt;"")),OFFSET(C86,-2,0,1,1),IFERROR(VLOOKUP(入力シート➁!B86,テーブル1[[#All],[医薬品名]:[単位2]],COLUMN(入力シート➁!P82)-3,0),"")))</f>
        <v/>
      </c>
      <c r="D86" s="62"/>
      <c r="E86" s="57" t="str">
        <f ca="1">IF(AND(B86="",OFFSET(B86,-1,0,1,1)&lt;&gt;""),OFFSET(E86,-1,0,1,1),IF(AND(B86="",OFFSET(B86,-1,0,1,1)="",OR(OR(OFFSET(F86,-1,0,1)&lt;0,OFFSET(H86,-1,0,1)&lt;0,OFFSET(J86,-1,0,1)&lt;0),OFFSET(P86,-1,0,1,1)&lt;&gt;"")),OFFSET(E86,-2,0,1,1),IFERROR(VLOOKUP(入力シート➁!B86,テーブル1[[#All],[医薬品名]:[単位2]],COLUMN(テーブル1[[#Headers],[単位2]])-3,0),"")))</f>
        <v/>
      </c>
      <c r="F86" s="63"/>
      <c r="G86" s="59" t="str">
        <f t="shared" ca="1" si="20"/>
        <v/>
      </c>
      <c r="H86" s="64"/>
      <c r="I86" s="59" t="str">
        <f t="shared" ca="1" si="15"/>
        <v/>
      </c>
      <c r="J86" s="70"/>
      <c r="K86" s="59" t="str">
        <f t="shared" ca="1" si="16"/>
        <v/>
      </c>
      <c r="L86" s="71"/>
      <c r="M86" s="59" t="str">
        <f t="shared" ca="1" si="17"/>
        <v/>
      </c>
      <c r="N86" s="72"/>
      <c r="O86" s="73"/>
      <c r="P86" s="73"/>
      <c r="Q86" s="83"/>
      <c r="R86" s="85"/>
      <c r="S86" s="80" t="str">
        <f ca="1">IF(入力シート①!$C$6="麻薬小売業者",$X86,$W86)</f>
        <v/>
      </c>
      <c r="V86" s="16">
        <f t="shared" si="21"/>
        <v>1</v>
      </c>
      <c r="W86" s="81" t="str">
        <f t="shared" ca="1" si="18"/>
        <v/>
      </c>
      <c r="X86" s="82" t="str">
        <f t="shared" ca="1" si="22"/>
        <v/>
      </c>
    </row>
    <row r="87" spans="1:24" ht="39.950000000000003" customHeight="1">
      <c r="A87" s="16">
        <f t="shared" ca="1" si="19"/>
        <v>81</v>
      </c>
      <c r="B87" s="61"/>
      <c r="C87" s="55" t="str">
        <f ca="1">IF(AND(B87="",OFFSET(B87,-1,0,1,1)&lt;&gt;""),OFFSET(C87,-1,0,1,1),IF(AND(B87="",OFFSET(B87,-1,0,1,1)="",OR(OFFSET(N87,-1,0,1)&lt;&gt;"",OFFSET(P87,-1,0,1,1)&lt;&gt;"")),OFFSET(C87,-2,0,1,1),IFERROR(VLOOKUP(入力シート➁!B87,テーブル1[[#All],[医薬品名]:[単位2]],COLUMN(入力シート➁!P83)-3,0),"")))</f>
        <v/>
      </c>
      <c r="D87" s="62"/>
      <c r="E87" s="57" t="str">
        <f ca="1">IF(AND(B87="",OFFSET(B87,-1,0,1,1)&lt;&gt;""),OFFSET(E87,-1,0,1,1),IF(AND(B87="",OFFSET(B87,-1,0,1,1)="",OR(OR(OFFSET(F87,-1,0,1)&lt;0,OFFSET(H87,-1,0,1)&lt;0,OFFSET(J87,-1,0,1)&lt;0),OFFSET(P87,-1,0,1,1)&lt;&gt;"")),OFFSET(E87,-2,0,1,1),IFERROR(VLOOKUP(入力シート➁!B87,テーブル1[[#All],[医薬品名]:[単位2]],COLUMN(テーブル1[[#Headers],[単位2]])-3,0),"")))</f>
        <v/>
      </c>
      <c r="F87" s="63"/>
      <c r="G87" s="59" t="str">
        <f t="shared" ca="1" si="20"/>
        <v/>
      </c>
      <c r="H87" s="64"/>
      <c r="I87" s="59" t="str">
        <f t="shared" ca="1" si="15"/>
        <v/>
      </c>
      <c r="J87" s="70"/>
      <c r="K87" s="59" t="str">
        <f t="shared" ca="1" si="16"/>
        <v/>
      </c>
      <c r="L87" s="71"/>
      <c r="M87" s="59" t="str">
        <f t="shared" ca="1" si="17"/>
        <v/>
      </c>
      <c r="N87" s="72"/>
      <c r="O87" s="73"/>
      <c r="P87" s="73"/>
      <c r="Q87" s="83"/>
      <c r="R87" s="85"/>
      <c r="S87" s="80" t="str">
        <f ca="1">IF(入力シート①!$C$6="麻薬小売業者",$X87,$W87)</f>
        <v/>
      </c>
      <c r="V87" s="16">
        <f t="shared" si="21"/>
        <v>1</v>
      </c>
      <c r="W87" s="81" t="str">
        <f t="shared" ca="1" si="18"/>
        <v/>
      </c>
      <c r="X87" s="82" t="str">
        <f t="shared" ca="1" si="22"/>
        <v/>
      </c>
    </row>
    <row r="88" spans="1:24" ht="39.950000000000003" customHeight="1">
      <c r="A88" s="16">
        <f t="shared" ca="1" si="19"/>
        <v>82</v>
      </c>
      <c r="B88" s="61"/>
      <c r="C88" s="55" t="str">
        <f ca="1">IF(AND(B88="",OFFSET(B88,-1,0,1,1)&lt;&gt;""),OFFSET(C88,-1,0,1,1),IF(AND(B88="",OFFSET(B88,-1,0,1,1)="",OR(OFFSET(N88,-1,0,1)&lt;&gt;"",OFFSET(P88,-1,0,1,1)&lt;&gt;"")),OFFSET(C88,-2,0,1,1),IFERROR(VLOOKUP(入力シート➁!B88,テーブル1[[#All],[医薬品名]:[単位2]],COLUMN(入力シート➁!P84)-3,0),"")))</f>
        <v/>
      </c>
      <c r="D88" s="62"/>
      <c r="E88" s="57" t="str">
        <f ca="1">IF(AND(B88="",OFFSET(B88,-1,0,1,1)&lt;&gt;""),OFFSET(E88,-1,0,1,1),IF(AND(B88="",OFFSET(B88,-1,0,1,1)="",OR(OR(OFFSET(F88,-1,0,1)&lt;0,OFFSET(H88,-1,0,1)&lt;0,OFFSET(J88,-1,0,1)&lt;0),OFFSET(P88,-1,0,1,1)&lt;&gt;"")),OFFSET(E88,-2,0,1,1),IFERROR(VLOOKUP(入力シート➁!B88,テーブル1[[#All],[医薬品名]:[単位2]],COLUMN(テーブル1[[#Headers],[単位2]])-3,0),"")))</f>
        <v/>
      </c>
      <c r="F88" s="63"/>
      <c r="G88" s="59" t="str">
        <f t="shared" ca="1" si="20"/>
        <v/>
      </c>
      <c r="H88" s="64"/>
      <c r="I88" s="59" t="str">
        <f t="shared" ca="1" si="15"/>
        <v/>
      </c>
      <c r="J88" s="70"/>
      <c r="K88" s="59" t="str">
        <f t="shared" ca="1" si="16"/>
        <v/>
      </c>
      <c r="L88" s="71"/>
      <c r="M88" s="59" t="str">
        <f t="shared" ca="1" si="17"/>
        <v/>
      </c>
      <c r="N88" s="72"/>
      <c r="O88" s="73"/>
      <c r="P88" s="73"/>
      <c r="Q88" s="83"/>
      <c r="R88" s="85"/>
      <c r="S88" s="80" t="str">
        <f ca="1">IF(入力シート①!$C$6="麻薬小売業者",$X88,$W88)</f>
        <v/>
      </c>
      <c r="V88" s="16">
        <f t="shared" si="21"/>
        <v>1</v>
      </c>
      <c r="W88" s="81" t="str">
        <f t="shared" ref="W88:W119" ca="1" si="23">IF(AND(D88="",F88="",H88="",J88="",L88="",B88="",N88="",O88="",P88="",Q88="",R88=""),"",IF(OR(AND(OR(N88&lt;&gt;"",O88&lt;&gt;"",P88&lt;&gt;"",Q88&lt;&gt;""),R88=""),AND(F88="",H88="",J88="",L88="")),"×",IF(OR(AND(B88&lt;&gt;"",OFFSET(B88,1,0,1,1)="",OR(OFFSET(D88,1,0,1,1)&lt;&gt;"",OFFSET(D88,2,0,1,1)&lt;&gt;"",COUNTIF(B88,"*自家製剤*")&gt;0),OR(D88&lt;&gt;"",COUNTIF(B88,"*自家製剤*")&gt;0),OR(OFFSET(N88,1,0,1,1)&lt;&gt;"",OFFSET(P88,1,0,1,1)&lt;&gt;"",OFFSET(N88,2,0,1,1)&lt;&gt;"",OFFSET(P88,2,0,1,1)&lt;&gt;""),OFFSET(B88,2,0,1,1)="",F88+H88-J88-O88+ABS(OFFSET(F88,1,0,1,1))+ABS(OFFSET(H88,1,0,1,1))-ABS(OFFSET(J88,1,0,1,1))+ABS(OFFSET(F88,2,0,1,1))+ABS(OFFSET(H88,2,0,1,1))-ABS(OFFSET(J88,2,0,1,1))=L88-Q88+ABS(OFFSET(L88,1,0,1,1))+ABS(OFFSET(L88,2,0,1,1)),IF(OR(OFFSET(F88,1,0,1,1)&lt;0,OFFSET(H88,1,0,1,1)&lt;0,OFFSET(J88,1,0,1,1)&lt;0,OFFSET(L88,1,0,1,1)&lt;0),IF(J88&gt;(ABS(OFFSET(F88,1,0,1,1))+ABS(OFFSET(H88,1,0,1,1)))-ABS(OFFSET(L88,1,0,1,1)),AND(J88-(F88+H88+OFFSET(H88,2,0,1,1)-L88-Q88)&lt;=ABS(OFFSET(N88,1,0,1,1)),ABS(OFFSET(N88,1,0,1,1))&lt;=(ABS(OFFSET(F88,1,0,1,1))+ABS(OFFSET(H88,1,0,1,1)))-ABS(OFFSET(L88,1,0,1,1))),AND(J88-(F88+H88+OFFSET(H88,2,0,1,1)-L88-Q88)&lt;=ABS(OFFSET(N88,1,0,1,1)),ABS(OFFSET(N88,1,0,1,1))&lt;=J88)),IF(OR(OFFSET(F88,2,0,1,1)&lt;0,OFFSET(H88,2,0,1,1)&lt;0,OFFSET(J88,2,0,1,1)&lt;0,OFFSET(L88,2,0,1,1)&lt;0),IF(J88&gt;(ABS(OFFSET(F88,2,0,1,1))+ABS(OFFSET(H88,2,0,1,1)))-ABS(OFFSET(L88,2,0,1,1)),AND(J88-(F88+H88+OFFSET(H88,1,0,1,1)-L88-Q88)&lt;=ABS(OFFSET(N88,2,0,1,1)),ABS(OFFSET(N88,2,0,1,1))&lt;=(ABS(OFFSET(F88,2,0,1,1))+ABS(OFFSET(H88,2,0,1,1)))-ABS(OFFSET(L88,2,0,1,1))),AND(J88-(F88+H88+OFFSET(H88,1,0,1,1)-L88-Q88)&lt;=ABS(OFFSET(N88,2,0,1,1)),ABS(OFFSET(N88,2,0,1,1))&lt;=J88)),TRUE))),AND(B88&lt;&gt;"",OFFSET(B88,1,0,1,1)="",OR(OFFSET(N88,1,0,1,1)&lt;&gt;"",OFFSET(P88,1,0,1,1)&lt;&gt;"",OR(OFFSET(F88,1,0,1,1)&lt;0,OFFSET(H88,1,0,1,1)&lt;0)),OR(OFFSET(B88,2,0,1,1)&lt;&gt;"",OFFSET(S88,2,0,1,1)=""),OR(D88&lt;&gt;"",COUNTIF(B88,"*自家製剤*")&gt;0),F88+H88-J88-O88+ABS(OFFSET(F88,1,0,1,1))+ABS(OFFSET(H88,1,0,1,1))-ABS(OFFSET(J88,1,0,1,1))=L88-Q88+ABS(OFFSET(L88,1,0,1,1)),IF(NOT(OR(OFFSET(F88,1,0,1,1)&lt;0,OFFSET(H88,1,0,1,1)&lt;0,OFFSET(J88,1,0,1,1)&lt;0,OFFSET(L88,1,0,1,1)&lt;0)),TRUE,IF(J88&gt;(ABS(OFFSET(F88,1,0,1,1))+ABS(OFFSET(H88,1,0,1,1)))-ABS(OFFSET(L88,1,0,1,1)),AND(J88-(F88+H88-L88-Q88)&lt;=ABS(OFFSET(N88,1,0,1,1)),ABS(OFFSET(N88,1,0,1,1))&lt;=(ABS(OFFSET(F88,1,0,1,1))+ABS(OFFSET(H88,1,0,1,1)))-ABS(OFFSET(L88,1,0,1,1))),AND(J88-(F88+H88-L88-Q88)&lt;=ABS(OFFSET(N88,1,0,1,1)),ABS(OFFSET(N88,1,0,1,1))&lt;=J88)))),AND(B88&lt;&gt;"",OR(D88&lt;&gt;"",COUNTIF(B88,"*自家製剤*")&gt;0),OR(OFFSET(B88,1,0,1,1)&lt;&gt;"",OFFSET(S88,1,0,1,1)=""),F88+H88-J88-O88=L88-Q88),AND(B88&lt;&gt;"",D88="",ABS(F88)+ABS(H88)-O88-ABS(J88)=ABS(L88),OR(F88&lt;0,H88&lt;0,J88&lt;0,L88&lt;0)),),"○",IF(AND(B88="",OR(F88&lt;&gt;"",H88&lt;&gt;"",J88&lt;&gt;"",L88&lt;&gt;""),R88&lt;&gt;""),"-","×"))))</f>
        <v/>
      </c>
      <c r="X88" s="82" t="str">
        <f t="shared" ca="1" si="22"/>
        <v/>
      </c>
    </row>
    <row r="89" spans="1:24" ht="39.950000000000003" customHeight="1">
      <c r="A89" s="16">
        <f t="shared" ca="1" si="19"/>
        <v>83</v>
      </c>
      <c r="B89" s="61"/>
      <c r="C89" s="55" t="str">
        <f ca="1">IF(AND(B89="",OFFSET(B89,-1,0,1,1)&lt;&gt;""),OFFSET(C89,-1,0,1,1),IF(AND(B89="",OFFSET(B89,-1,0,1,1)="",OR(OFFSET(N89,-1,0,1)&lt;&gt;"",OFFSET(P89,-1,0,1,1)&lt;&gt;"")),OFFSET(C89,-2,0,1,1),IFERROR(VLOOKUP(入力シート➁!B89,テーブル1[[#All],[医薬品名]:[単位2]],COLUMN(入力シート➁!P85)-3,0),"")))</f>
        <v/>
      </c>
      <c r="D89" s="62"/>
      <c r="E89" s="57" t="str">
        <f ca="1">IF(AND(B89="",OFFSET(B89,-1,0,1,1)&lt;&gt;""),OFFSET(E89,-1,0,1,1),IF(AND(B89="",OFFSET(B89,-1,0,1,1)="",OR(OR(OFFSET(F89,-1,0,1)&lt;0,OFFSET(H89,-1,0,1)&lt;0,OFFSET(J89,-1,0,1)&lt;0),OFFSET(P89,-1,0,1,1)&lt;&gt;"")),OFFSET(E89,-2,0,1,1),IFERROR(VLOOKUP(入力シート➁!B89,テーブル1[[#All],[医薬品名]:[単位2]],COLUMN(テーブル1[[#Headers],[単位2]])-3,0),"")))</f>
        <v/>
      </c>
      <c r="F89" s="63"/>
      <c r="G89" s="59" t="str">
        <f t="shared" ca="1" si="20"/>
        <v/>
      </c>
      <c r="H89" s="64"/>
      <c r="I89" s="59" t="str">
        <f t="shared" ca="1" si="15"/>
        <v/>
      </c>
      <c r="J89" s="70"/>
      <c r="K89" s="59" t="str">
        <f t="shared" ca="1" si="16"/>
        <v/>
      </c>
      <c r="L89" s="71"/>
      <c r="M89" s="59" t="str">
        <f t="shared" ca="1" si="17"/>
        <v/>
      </c>
      <c r="N89" s="72"/>
      <c r="O89" s="73"/>
      <c r="P89" s="73"/>
      <c r="Q89" s="83"/>
      <c r="R89" s="85"/>
      <c r="S89" s="80" t="str">
        <f ca="1">IF(入力シート①!$C$6="麻薬小売業者",$X89,$W89)</f>
        <v/>
      </c>
      <c r="V89" s="16">
        <f t="shared" si="21"/>
        <v>1</v>
      </c>
      <c r="W89" s="81" t="str">
        <f t="shared" ca="1" si="23"/>
        <v/>
      </c>
      <c r="X89" s="82" t="str">
        <f t="shared" ca="1" si="22"/>
        <v/>
      </c>
    </row>
    <row r="90" spans="1:24" ht="39.950000000000003" customHeight="1">
      <c r="A90" s="16">
        <f t="shared" ca="1" si="19"/>
        <v>84</v>
      </c>
      <c r="B90" s="61"/>
      <c r="C90" s="55" t="str">
        <f ca="1">IF(AND(B90="",OFFSET(B90,-1,0,1,1)&lt;&gt;""),OFFSET(C90,-1,0,1,1),IF(AND(B90="",OFFSET(B90,-1,0,1,1)="",OR(OFFSET(N90,-1,0,1)&lt;&gt;"",OFFSET(P90,-1,0,1,1)&lt;&gt;"")),OFFSET(C90,-2,0,1,1),IFERROR(VLOOKUP(入力シート➁!B90,テーブル1[[#All],[医薬品名]:[単位2]],COLUMN(入力シート➁!P86)-3,0),"")))</f>
        <v/>
      </c>
      <c r="D90" s="62"/>
      <c r="E90" s="57" t="str">
        <f ca="1">IF(AND(B90="",OFFSET(B90,-1,0,1,1)&lt;&gt;""),OFFSET(E90,-1,0,1,1),IF(AND(B90="",OFFSET(B90,-1,0,1,1)="",OR(OR(OFFSET(F90,-1,0,1)&lt;0,OFFSET(H90,-1,0,1)&lt;0,OFFSET(J90,-1,0,1)&lt;0),OFFSET(P90,-1,0,1,1)&lt;&gt;"")),OFFSET(E90,-2,0,1,1),IFERROR(VLOOKUP(入力シート➁!B90,テーブル1[[#All],[医薬品名]:[単位2]],COLUMN(テーブル1[[#Headers],[単位2]])-3,0),"")))</f>
        <v/>
      </c>
      <c r="F90" s="63"/>
      <c r="G90" s="59" t="str">
        <f t="shared" ca="1" si="20"/>
        <v/>
      </c>
      <c r="H90" s="64"/>
      <c r="I90" s="59" t="str">
        <f t="shared" ca="1" si="15"/>
        <v/>
      </c>
      <c r="J90" s="70"/>
      <c r="K90" s="59" t="str">
        <f t="shared" ca="1" si="16"/>
        <v/>
      </c>
      <c r="L90" s="71"/>
      <c r="M90" s="59" t="str">
        <f t="shared" ca="1" si="17"/>
        <v/>
      </c>
      <c r="N90" s="72"/>
      <c r="O90" s="73"/>
      <c r="P90" s="73"/>
      <c r="Q90" s="83"/>
      <c r="R90" s="85"/>
      <c r="S90" s="80" t="str">
        <f ca="1">IF(入力シート①!$C$6="麻薬小売業者",$X90,$W90)</f>
        <v/>
      </c>
      <c r="V90" s="16">
        <f t="shared" si="21"/>
        <v>1</v>
      </c>
      <c r="W90" s="81" t="str">
        <f t="shared" ca="1" si="23"/>
        <v/>
      </c>
      <c r="X90" s="82" t="str">
        <f t="shared" ca="1" si="22"/>
        <v/>
      </c>
    </row>
    <row r="91" spans="1:24" ht="39.950000000000003" customHeight="1">
      <c r="A91" s="16">
        <f t="shared" ca="1" si="19"/>
        <v>85</v>
      </c>
      <c r="B91" s="61"/>
      <c r="C91" s="55" t="str">
        <f ca="1">IF(AND(B91="",OFFSET(B91,-1,0,1,1)&lt;&gt;""),OFFSET(C91,-1,0,1,1),IF(AND(B91="",OFFSET(B91,-1,0,1,1)="",OR(OFFSET(N91,-1,0,1)&lt;&gt;"",OFFSET(P91,-1,0,1,1)&lt;&gt;"")),OFFSET(C91,-2,0,1,1),IFERROR(VLOOKUP(入力シート➁!B91,テーブル1[[#All],[医薬品名]:[単位2]],COLUMN(入力シート➁!P87)-3,0),"")))</f>
        <v/>
      </c>
      <c r="D91" s="62"/>
      <c r="E91" s="57" t="str">
        <f ca="1">IF(AND(B91="",OFFSET(B91,-1,0,1,1)&lt;&gt;""),OFFSET(E91,-1,0,1,1),IF(AND(B91="",OFFSET(B91,-1,0,1,1)="",OR(OR(OFFSET(F91,-1,0,1)&lt;0,OFFSET(H91,-1,0,1)&lt;0,OFFSET(J91,-1,0,1)&lt;0),OFFSET(P91,-1,0,1,1)&lt;&gt;"")),OFFSET(E91,-2,0,1,1),IFERROR(VLOOKUP(入力シート➁!B91,テーブル1[[#All],[医薬品名]:[単位2]],COLUMN(テーブル1[[#Headers],[単位2]])-3,0),"")))</f>
        <v/>
      </c>
      <c r="F91" s="63"/>
      <c r="G91" s="59" t="str">
        <f t="shared" ca="1" si="20"/>
        <v/>
      </c>
      <c r="H91" s="64"/>
      <c r="I91" s="59" t="str">
        <f t="shared" ca="1" si="15"/>
        <v/>
      </c>
      <c r="J91" s="70"/>
      <c r="K91" s="59" t="str">
        <f t="shared" ca="1" si="16"/>
        <v/>
      </c>
      <c r="L91" s="71"/>
      <c r="M91" s="59" t="str">
        <f t="shared" ca="1" si="17"/>
        <v/>
      </c>
      <c r="N91" s="72"/>
      <c r="O91" s="73"/>
      <c r="P91" s="73"/>
      <c r="Q91" s="83"/>
      <c r="R91" s="85"/>
      <c r="S91" s="80" t="str">
        <f ca="1">IF(入力シート①!$C$6="麻薬小売業者",$X91,$W91)</f>
        <v/>
      </c>
      <c r="V91" s="16">
        <f t="shared" si="21"/>
        <v>1</v>
      </c>
      <c r="W91" s="81" t="str">
        <f t="shared" ca="1" si="23"/>
        <v/>
      </c>
      <c r="X91" s="82" t="str">
        <f t="shared" ca="1" si="22"/>
        <v/>
      </c>
    </row>
    <row r="92" spans="1:24" ht="39.950000000000003" customHeight="1">
      <c r="A92" s="16">
        <f t="shared" ca="1" si="19"/>
        <v>86</v>
      </c>
      <c r="B92" s="61"/>
      <c r="C92" s="55" t="str">
        <f ca="1">IF(AND(B92="",OFFSET(B92,-1,0,1,1)&lt;&gt;""),OFFSET(C92,-1,0,1,1),IF(AND(B92="",OFFSET(B92,-1,0,1,1)="",OR(OFFSET(N92,-1,0,1)&lt;&gt;"",OFFSET(P92,-1,0,1,1)&lt;&gt;"")),OFFSET(C92,-2,0,1,1),IFERROR(VLOOKUP(入力シート➁!B92,テーブル1[[#All],[医薬品名]:[単位2]],COLUMN(入力シート➁!P88)-3,0),"")))</f>
        <v/>
      </c>
      <c r="D92" s="62"/>
      <c r="E92" s="57" t="str">
        <f ca="1">IF(AND(B92="",OFFSET(B92,-1,0,1,1)&lt;&gt;""),OFFSET(E92,-1,0,1,1),IF(AND(B92="",OFFSET(B92,-1,0,1,1)="",OR(OR(OFFSET(F92,-1,0,1)&lt;0,OFFSET(H92,-1,0,1)&lt;0,OFFSET(J92,-1,0,1)&lt;0),OFFSET(P92,-1,0,1,1)&lt;&gt;"")),OFFSET(E92,-2,0,1,1),IFERROR(VLOOKUP(入力シート➁!B92,テーブル1[[#All],[医薬品名]:[単位2]],COLUMN(テーブル1[[#Headers],[単位2]])-3,0),"")))</f>
        <v/>
      </c>
      <c r="F92" s="63"/>
      <c r="G92" s="59" t="str">
        <f t="shared" ca="1" si="20"/>
        <v/>
      </c>
      <c r="H92" s="64"/>
      <c r="I92" s="59" t="str">
        <f t="shared" ca="1" si="15"/>
        <v/>
      </c>
      <c r="J92" s="70"/>
      <c r="K92" s="59" t="str">
        <f t="shared" ca="1" si="16"/>
        <v/>
      </c>
      <c r="L92" s="71"/>
      <c r="M92" s="59" t="str">
        <f t="shared" ca="1" si="17"/>
        <v/>
      </c>
      <c r="N92" s="72"/>
      <c r="O92" s="73"/>
      <c r="P92" s="73"/>
      <c r="Q92" s="83"/>
      <c r="R92" s="85"/>
      <c r="S92" s="80" t="str">
        <f ca="1">IF(入力シート①!$C$6="麻薬小売業者",$X92,$W92)</f>
        <v/>
      </c>
      <c r="V92" s="16">
        <f t="shared" si="21"/>
        <v>1</v>
      </c>
      <c r="W92" s="81" t="str">
        <f t="shared" ca="1" si="23"/>
        <v/>
      </c>
      <c r="X92" s="82" t="str">
        <f t="shared" ca="1" si="22"/>
        <v/>
      </c>
    </row>
    <row r="93" spans="1:24" ht="39.950000000000003" customHeight="1">
      <c r="A93" s="16">
        <f t="shared" ca="1" si="19"/>
        <v>87</v>
      </c>
      <c r="B93" s="61"/>
      <c r="C93" s="55" t="str">
        <f ca="1">IF(AND(B93="",OFFSET(B93,-1,0,1,1)&lt;&gt;""),OFFSET(C93,-1,0,1,1),IF(AND(B93="",OFFSET(B93,-1,0,1,1)="",OR(OFFSET(N93,-1,0,1)&lt;&gt;"",OFFSET(P93,-1,0,1,1)&lt;&gt;"")),OFFSET(C93,-2,0,1,1),IFERROR(VLOOKUP(入力シート➁!B93,テーブル1[[#All],[医薬品名]:[単位2]],COLUMN(入力シート➁!P89)-3,0),"")))</f>
        <v/>
      </c>
      <c r="D93" s="62"/>
      <c r="E93" s="57" t="str">
        <f ca="1">IF(AND(B93="",OFFSET(B93,-1,0,1,1)&lt;&gt;""),OFFSET(E93,-1,0,1,1),IF(AND(B93="",OFFSET(B93,-1,0,1,1)="",OR(OR(OFFSET(F93,-1,0,1)&lt;0,OFFSET(H93,-1,0,1)&lt;0,OFFSET(J93,-1,0,1)&lt;0),OFFSET(P93,-1,0,1,1)&lt;&gt;"")),OFFSET(E93,-2,0,1,1),IFERROR(VLOOKUP(入力シート➁!B93,テーブル1[[#All],[医薬品名]:[単位2]],COLUMN(テーブル1[[#Headers],[単位2]])-3,0),"")))</f>
        <v/>
      </c>
      <c r="F93" s="63"/>
      <c r="G93" s="59" t="str">
        <f t="shared" ca="1" si="20"/>
        <v/>
      </c>
      <c r="H93" s="64"/>
      <c r="I93" s="59" t="str">
        <f t="shared" ca="1" si="15"/>
        <v/>
      </c>
      <c r="J93" s="70"/>
      <c r="K93" s="59" t="str">
        <f t="shared" ca="1" si="16"/>
        <v/>
      </c>
      <c r="L93" s="71"/>
      <c r="M93" s="59" t="str">
        <f t="shared" ca="1" si="17"/>
        <v/>
      </c>
      <c r="N93" s="72"/>
      <c r="O93" s="73"/>
      <c r="P93" s="73"/>
      <c r="Q93" s="83"/>
      <c r="R93" s="85"/>
      <c r="S93" s="80" t="str">
        <f ca="1">IF(入力シート①!$C$6="麻薬小売業者",$X93,$W93)</f>
        <v/>
      </c>
      <c r="V93" s="16">
        <f t="shared" si="21"/>
        <v>1</v>
      </c>
      <c r="W93" s="81" t="str">
        <f t="shared" ca="1" si="23"/>
        <v/>
      </c>
      <c r="X93" s="82" t="str">
        <f t="shared" ca="1" si="22"/>
        <v/>
      </c>
    </row>
    <row r="94" spans="1:24" ht="39.950000000000003" customHeight="1">
      <c r="A94" s="16">
        <f t="shared" ca="1" si="19"/>
        <v>88</v>
      </c>
      <c r="B94" s="61"/>
      <c r="C94" s="55" t="str">
        <f ca="1">IF(AND(B94="",OFFSET(B94,-1,0,1,1)&lt;&gt;""),OFFSET(C94,-1,0,1,1),IF(AND(B94="",OFFSET(B94,-1,0,1,1)="",OR(OFFSET(N94,-1,0,1)&lt;&gt;"",OFFSET(P94,-1,0,1,1)&lt;&gt;"")),OFFSET(C94,-2,0,1,1),IFERROR(VLOOKUP(入力シート➁!B94,テーブル1[[#All],[医薬品名]:[単位2]],COLUMN(入力シート➁!P90)-3,0),"")))</f>
        <v/>
      </c>
      <c r="D94" s="62"/>
      <c r="E94" s="57" t="str">
        <f ca="1">IF(AND(B94="",OFFSET(B94,-1,0,1,1)&lt;&gt;""),OFFSET(E94,-1,0,1,1),IF(AND(B94="",OFFSET(B94,-1,0,1,1)="",OR(OR(OFFSET(F94,-1,0,1)&lt;0,OFFSET(H94,-1,0,1)&lt;0,OFFSET(J94,-1,0,1)&lt;0),OFFSET(P94,-1,0,1,1)&lt;&gt;"")),OFFSET(E94,-2,0,1,1),IFERROR(VLOOKUP(入力シート➁!B94,テーブル1[[#All],[医薬品名]:[単位2]],COLUMN(テーブル1[[#Headers],[単位2]])-3,0),"")))</f>
        <v/>
      </c>
      <c r="F94" s="63"/>
      <c r="G94" s="59" t="str">
        <f t="shared" ca="1" si="20"/>
        <v/>
      </c>
      <c r="H94" s="64"/>
      <c r="I94" s="59" t="str">
        <f t="shared" ca="1" si="15"/>
        <v/>
      </c>
      <c r="J94" s="70"/>
      <c r="K94" s="59" t="str">
        <f t="shared" ca="1" si="16"/>
        <v/>
      </c>
      <c r="L94" s="71"/>
      <c r="M94" s="59" t="str">
        <f t="shared" ca="1" si="17"/>
        <v/>
      </c>
      <c r="N94" s="72"/>
      <c r="O94" s="73"/>
      <c r="P94" s="73"/>
      <c r="Q94" s="83"/>
      <c r="R94" s="85"/>
      <c r="S94" s="80" t="str">
        <f ca="1">IF(入力シート①!$C$6="麻薬小売業者",$X94,$W94)</f>
        <v/>
      </c>
      <c r="V94" s="16">
        <f t="shared" si="21"/>
        <v>1</v>
      </c>
      <c r="W94" s="81" t="str">
        <f t="shared" ca="1" si="23"/>
        <v/>
      </c>
      <c r="X94" s="82" t="str">
        <f t="shared" ca="1" si="22"/>
        <v/>
      </c>
    </row>
    <row r="95" spans="1:24" ht="39.950000000000003" customHeight="1">
      <c r="A95" s="16">
        <f t="shared" ca="1" si="19"/>
        <v>89</v>
      </c>
      <c r="B95" s="61"/>
      <c r="C95" s="55" t="str">
        <f ca="1">IF(AND(B95="",OFFSET(B95,-1,0,1,1)&lt;&gt;""),OFFSET(C95,-1,0,1,1),IF(AND(B95="",OFFSET(B95,-1,0,1,1)="",OR(OFFSET(N95,-1,0,1)&lt;&gt;"",OFFSET(P95,-1,0,1,1)&lt;&gt;"")),OFFSET(C95,-2,0,1,1),IFERROR(VLOOKUP(入力シート➁!B95,テーブル1[[#All],[医薬品名]:[単位2]],COLUMN(入力シート➁!P91)-3,0),"")))</f>
        <v/>
      </c>
      <c r="D95" s="62"/>
      <c r="E95" s="57" t="str">
        <f ca="1">IF(AND(B95="",OFFSET(B95,-1,0,1,1)&lt;&gt;""),OFFSET(E95,-1,0,1,1),IF(AND(B95="",OFFSET(B95,-1,0,1,1)="",OR(OR(OFFSET(F95,-1,0,1)&lt;0,OFFSET(H95,-1,0,1)&lt;0,OFFSET(J95,-1,0,1)&lt;0),OFFSET(P95,-1,0,1,1)&lt;&gt;"")),OFFSET(E95,-2,0,1,1),IFERROR(VLOOKUP(入力シート➁!B95,テーブル1[[#All],[医薬品名]:[単位2]],COLUMN(テーブル1[[#Headers],[単位2]])-3,0),"")))</f>
        <v/>
      </c>
      <c r="F95" s="63"/>
      <c r="G95" s="59" t="str">
        <f t="shared" ca="1" si="20"/>
        <v/>
      </c>
      <c r="H95" s="64"/>
      <c r="I95" s="59" t="str">
        <f t="shared" ca="1" si="15"/>
        <v/>
      </c>
      <c r="J95" s="70"/>
      <c r="K95" s="59" t="str">
        <f t="shared" ca="1" si="16"/>
        <v/>
      </c>
      <c r="L95" s="71"/>
      <c r="M95" s="59" t="str">
        <f t="shared" ca="1" si="17"/>
        <v/>
      </c>
      <c r="N95" s="72"/>
      <c r="O95" s="73"/>
      <c r="P95" s="73"/>
      <c r="Q95" s="83"/>
      <c r="R95" s="85"/>
      <c r="S95" s="80" t="str">
        <f ca="1">IF(入力シート①!$C$6="麻薬小売業者",$X95,$W95)</f>
        <v/>
      </c>
      <c r="V95" s="16">
        <f t="shared" si="21"/>
        <v>1</v>
      </c>
      <c r="W95" s="81" t="str">
        <f t="shared" ca="1" si="23"/>
        <v/>
      </c>
      <c r="X95" s="82" t="str">
        <f t="shared" ca="1" si="22"/>
        <v/>
      </c>
    </row>
    <row r="96" spans="1:24" ht="39.950000000000003" customHeight="1">
      <c r="A96" s="16">
        <f t="shared" ca="1" si="19"/>
        <v>90</v>
      </c>
      <c r="B96" s="61"/>
      <c r="C96" s="55" t="str">
        <f ca="1">IF(AND(B96="",OFFSET(B96,-1,0,1,1)&lt;&gt;""),OFFSET(C96,-1,0,1,1),IF(AND(B96="",OFFSET(B96,-1,0,1,1)="",OR(OFFSET(N96,-1,0,1)&lt;&gt;"",OFFSET(P96,-1,0,1,1)&lt;&gt;"")),OFFSET(C96,-2,0,1,1),IFERROR(VLOOKUP(入力シート➁!B96,テーブル1[[#All],[医薬品名]:[単位2]],COLUMN(入力シート➁!P92)-3,0),"")))</f>
        <v/>
      </c>
      <c r="D96" s="62"/>
      <c r="E96" s="57" t="str">
        <f ca="1">IF(AND(B96="",OFFSET(B96,-1,0,1,1)&lt;&gt;""),OFFSET(E96,-1,0,1,1),IF(AND(B96="",OFFSET(B96,-1,0,1,1)="",OR(OR(OFFSET(F96,-1,0,1)&lt;0,OFFSET(H96,-1,0,1)&lt;0,OFFSET(J96,-1,0,1)&lt;0),OFFSET(P96,-1,0,1,1)&lt;&gt;"")),OFFSET(E96,-2,0,1,1),IFERROR(VLOOKUP(入力シート➁!B96,テーブル1[[#All],[医薬品名]:[単位2]],COLUMN(テーブル1[[#Headers],[単位2]])-3,0),"")))</f>
        <v/>
      </c>
      <c r="F96" s="63"/>
      <c r="G96" s="59" t="str">
        <f t="shared" ca="1" si="20"/>
        <v/>
      </c>
      <c r="H96" s="64"/>
      <c r="I96" s="59" t="str">
        <f t="shared" ca="1" si="15"/>
        <v/>
      </c>
      <c r="J96" s="70"/>
      <c r="K96" s="59" t="str">
        <f t="shared" ca="1" si="16"/>
        <v/>
      </c>
      <c r="L96" s="71"/>
      <c r="M96" s="59" t="str">
        <f t="shared" ca="1" si="17"/>
        <v/>
      </c>
      <c r="N96" s="72"/>
      <c r="O96" s="73"/>
      <c r="P96" s="73"/>
      <c r="Q96" s="83"/>
      <c r="R96" s="85"/>
      <c r="S96" s="80" t="str">
        <f ca="1">IF(入力シート①!$C$6="麻薬小売業者",$X96,$W96)</f>
        <v/>
      </c>
      <c r="V96" s="16">
        <f t="shared" si="21"/>
        <v>1</v>
      </c>
      <c r="W96" s="81" t="str">
        <f t="shared" ca="1" si="23"/>
        <v/>
      </c>
      <c r="X96" s="82" t="str">
        <f t="shared" ca="1" si="22"/>
        <v/>
      </c>
    </row>
    <row r="97" spans="1:24" ht="39.950000000000003" customHeight="1">
      <c r="A97" s="16">
        <f t="shared" ref="A97:A104" ca="1" si="24">OFFSET(A97,-1,0,1,1)+1</f>
        <v>91</v>
      </c>
      <c r="B97" s="61"/>
      <c r="C97" s="55" t="str">
        <f ca="1">IF(AND(B97="",OFFSET(B97,-1,0,1,1)&lt;&gt;""),OFFSET(C97,-1,0,1,1),IF(AND(B97="",OFFSET(B97,-1,0,1,1)="",OR(OFFSET(N97,-1,0,1)&lt;&gt;"",OFFSET(P97,-1,0,1,1)&lt;&gt;"")),OFFSET(C97,-2,0,1,1),IFERROR(VLOOKUP(入力シート➁!B97,テーブル1[[#All],[医薬品名]:[単位2]],COLUMN(入力シート➁!P93)-3,0),"")))</f>
        <v/>
      </c>
      <c r="D97" s="62"/>
      <c r="E97" s="57" t="str">
        <f ca="1">IF(AND(B97="",OFFSET(B97,-1,0,1,1)&lt;&gt;""),OFFSET(E97,-1,0,1,1),IF(AND(B97="",OFFSET(B97,-1,0,1,1)="",OR(OR(OFFSET(F97,-1,0,1)&lt;0,OFFSET(H97,-1,0,1)&lt;0,OFFSET(J97,-1,0,1)&lt;0),OFFSET(P97,-1,0,1,1)&lt;&gt;"")),OFFSET(E97,-2,0,1,1),IFERROR(VLOOKUP(入力シート➁!B97,テーブル1[[#All],[医薬品名]:[単位2]],COLUMN(テーブル1[[#Headers],[単位2]])-3,0),"")))</f>
        <v/>
      </c>
      <c r="F97" s="63"/>
      <c r="G97" s="59" t="str">
        <f t="shared" ca="1" si="20"/>
        <v/>
      </c>
      <c r="H97" s="64"/>
      <c r="I97" s="59" t="str">
        <f t="shared" ca="1" si="15"/>
        <v/>
      </c>
      <c r="J97" s="70"/>
      <c r="K97" s="59" t="str">
        <f t="shared" ca="1" si="16"/>
        <v/>
      </c>
      <c r="L97" s="71"/>
      <c r="M97" s="59" t="str">
        <f t="shared" ca="1" si="17"/>
        <v/>
      </c>
      <c r="N97" s="72"/>
      <c r="O97" s="73"/>
      <c r="P97" s="73"/>
      <c r="Q97" s="83"/>
      <c r="R97" s="84"/>
      <c r="S97" s="80" t="str">
        <f ca="1">IF(入力シート①!$C$6="麻薬小売業者",$X97,$W97)</f>
        <v/>
      </c>
      <c r="V97" s="16">
        <f t="shared" si="21"/>
        <v>1</v>
      </c>
      <c r="W97" s="81" t="str">
        <f t="shared" ca="1" si="23"/>
        <v/>
      </c>
      <c r="X97" s="82" t="str">
        <f t="shared" ca="1" si="22"/>
        <v/>
      </c>
    </row>
    <row r="98" spans="1:24" ht="39.950000000000003" customHeight="1">
      <c r="A98" s="16">
        <f t="shared" ca="1" si="24"/>
        <v>92</v>
      </c>
      <c r="B98" s="61"/>
      <c r="C98" s="55" t="str">
        <f ca="1">IF(AND(B98="",OFFSET(B98,-1,0,1,1)&lt;&gt;""),OFFSET(C98,-1,0,1,1),IF(AND(B98="",OFFSET(B98,-1,0,1,1)="",OR(OFFSET(N98,-1,0,1)&lt;&gt;"",OFFSET(P98,-1,0,1,1)&lt;&gt;"")),OFFSET(C98,-2,0,1,1),IFERROR(VLOOKUP(入力シート➁!B98,テーブル1[[#All],[医薬品名]:[単位2]],COLUMN(入力シート➁!P94)-3,0),"")))</f>
        <v/>
      </c>
      <c r="D98" s="62"/>
      <c r="E98" s="57" t="str">
        <f ca="1">IF(AND(B98="",OFFSET(B98,-1,0,1,1)&lt;&gt;""),OFFSET(E98,-1,0,1,1),IF(AND(B98="",OFFSET(B98,-1,0,1,1)="",OR(OR(OFFSET(F98,-1,0,1)&lt;0,OFFSET(H98,-1,0,1)&lt;0,OFFSET(J98,-1,0,1)&lt;0),OFFSET(P98,-1,0,1,1)&lt;&gt;"")),OFFSET(E98,-2,0,1,1),IFERROR(VLOOKUP(入力シート➁!B98,テーブル1[[#All],[医薬品名]:[単位2]],COLUMN(テーブル1[[#Headers],[単位2]])-3,0),"")))</f>
        <v/>
      </c>
      <c r="F98" s="63"/>
      <c r="G98" s="59" t="str">
        <f t="shared" ca="1" si="20"/>
        <v/>
      </c>
      <c r="H98" s="64"/>
      <c r="I98" s="59" t="str">
        <f t="shared" ca="1" si="15"/>
        <v/>
      </c>
      <c r="J98" s="70"/>
      <c r="K98" s="59" t="str">
        <f t="shared" ca="1" si="16"/>
        <v/>
      </c>
      <c r="L98" s="71"/>
      <c r="M98" s="59" t="str">
        <f t="shared" ca="1" si="17"/>
        <v/>
      </c>
      <c r="N98" s="72"/>
      <c r="O98" s="73"/>
      <c r="P98" s="73"/>
      <c r="Q98" s="83"/>
      <c r="R98" s="84"/>
      <c r="S98" s="80" t="str">
        <f ca="1">IF(入力シート①!$C$6="麻薬小売業者",$X98,$W98)</f>
        <v/>
      </c>
      <c r="V98" s="16">
        <f t="shared" si="21"/>
        <v>1</v>
      </c>
      <c r="W98" s="81" t="str">
        <f t="shared" ca="1" si="23"/>
        <v/>
      </c>
      <c r="X98" s="82" t="str">
        <f t="shared" ca="1" si="22"/>
        <v/>
      </c>
    </row>
    <row r="99" spans="1:24" ht="39.950000000000003" customHeight="1">
      <c r="A99" s="16">
        <f t="shared" ca="1" si="24"/>
        <v>93</v>
      </c>
      <c r="B99" s="61"/>
      <c r="C99" s="55" t="str">
        <f ca="1">IF(AND(B99="",OFFSET(B99,-1,0,1,1)&lt;&gt;""),OFFSET(C99,-1,0,1,1),IF(AND(B99="",OFFSET(B99,-1,0,1,1)="",OR(OFFSET(N99,-1,0,1)&lt;&gt;"",OFFSET(P99,-1,0,1,1)&lt;&gt;"")),OFFSET(C99,-2,0,1,1),IFERROR(VLOOKUP(入力シート➁!B99,テーブル1[[#All],[医薬品名]:[単位2]],COLUMN(入力シート➁!P95)-3,0),"")))</f>
        <v/>
      </c>
      <c r="D99" s="62"/>
      <c r="E99" s="57" t="str">
        <f ca="1">IF(AND(B99="",OFFSET(B99,-1,0,1,1)&lt;&gt;""),OFFSET(E99,-1,0,1,1),IF(AND(B99="",OFFSET(B99,-1,0,1,1)="",OR(OR(OFFSET(F99,-1,0,1)&lt;0,OFFSET(H99,-1,0,1)&lt;0,OFFSET(J99,-1,0,1)&lt;0),OFFSET(P99,-1,0,1,1)&lt;&gt;"")),OFFSET(E99,-2,0,1,1),IFERROR(VLOOKUP(入力シート➁!B99,テーブル1[[#All],[医薬品名]:[単位2]],COLUMN(テーブル1[[#Headers],[単位2]])-3,0),"")))</f>
        <v/>
      </c>
      <c r="F99" s="63"/>
      <c r="G99" s="59" t="str">
        <f t="shared" ca="1" si="20"/>
        <v/>
      </c>
      <c r="H99" s="64"/>
      <c r="I99" s="59" t="str">
        <f t="shared" ca="1" si="15"/>
        <v/>
      </c>
      <c r="J99" s="70"/>
      <c r="K99" s="59" t="str">
        <f t="shared" ca="1" si="16"/>
        <v/>
      </c>
      <c r="L99" s="71"/>
      <c r="M99" s="59" t="str">
        <f t="shared" ca="1" si="17"/>
        <v/>
      </c>
      <c r="N99" s="72"/>
      <c r="O99" s="73"/>
      <c r="P99" s="73"/>
      <c r="Q99" s="83"/>
      <c r="R99" s="84"/>
      <c r="S99" s="80" t="str">
        <f ca="1">IF(入力シート①!$C$6="麻薬小売業者",$X99,$W99)</f>
        <v/>
      </c>
      <c r="V99" s="16">
        <f t="shared" si="21"/>
        <v>1</v>
      </c>
      <c r="W99" s="81" t="str">
        <f t="shared" ca="1" si="23"/>
        <v/>
      </c>
      <c r="X99" s="82" t="str">
        <f t="shared" ca="1" si="22"/>
        <v/>
      </c>
    </row>
    <row r="100" spans="1:24" ht="39.950000000000003" customHeight="1">
      <c r="A100" s="16">
        <f t="shared" ca="1" si="24"/>
        <v>94</v>
      </c>
      <c r="B100" s="61"/>
      <c r="C100" s="55" t="str">
        <f ca="1">IF(AND(B100="",OFFSET(B100,-1,0,1,1)&lt;&gt;""),OFFSET(C100,-1,0,1,1),IF(AND(B100="",OFFSET(B100,-1,0,1,1)="",OR(OFFSET(N100,-1,0,1)&lt;&gt;"",OFFSET(P100,-1,0,1,1)&lt;&gt;"")),OFFSET(C100,-2,0,1,1),IFERROR(VLOOKUP(入力シート➁!B100,テーブル1[[#All],[医薬品名]:[単位2]],COLUMN(入力シート➁!P96)-3,0),"")))</f>
        <v/>
      </c>
      <c r="D100" s="62"/>
      <c r="E100" s="57" t="str">
        <f ca="1">IF(AND(B100="",OFFSET(B100,-1,0,1,1)&lt;&gt;""),OFFSET(E100,-1,0,1,1),IF(AND(B100="",OFFSET(B100,-1,0,1,1)="",OR(OR(OFFSET(F100,-1,0,1)&lt;0,OFFSET(H100,-1,0,1)&lt;0,OFFSET(J100,-1,0,1)&lt;0),OFFSET(P100,-1,0,1,1)&lt;&gt;"")),OFFSET(E100,-2,0,1,1),IFERROR(VLOOKUP(入力シート➁!B100,テーブル1[[#All],[医薬品名]:[単位2]],COLUMN(テーブル1[[#Headers],[単位2]])-3,0),"")))</f>
        <v/>
      </c>
      <c r="F100" s="63"/>
      <c r="G100" s="59" t="str">
        <f t="shared" ca="1" si="20"/>
        <v/>
      </c>
      <c r="H100" s="64"/>
      <c r="I100" s="59" t="str">
        <f t="shared" ca="1" si="15"/>
        <v/>
      </c>
      <c r="J100" s="70"/>
      <c r="K100" s="59" t="str">
        <f t="shared" ca="1" si="16"/>
        <v/>
      </c>
      <c r="L100" s="71"/>
      <c r="M100" s="59" t="str">
        <f t="shared" ca="1" si="17"/>
        <v/>
      </c>
      <c r="N100" s="72"/>
      <c r="O100" s="73"/>
      <c r="P100" s="73"/>
      <c r="Q100" s="83"/>
      <c r="R100" s="84"/>
      <c r="S100" s="80" t="str">
        <f ca="1">IF(入力シート①!$C$6="麻薬小売業者",$X100,$W100)</f>
        <v/>
      </c>
      <c r="V100" s="16">
        <f t="shared" si="21"/>
        <v>1</v>
      </c>
      <c r="W100" s="81" t="str">
        <f t="shared" ca="1" si="23"/>
        <v/>
      </c>
      <c r="X100" s="82" t="str">
        <f t="shared" ca="1" si="22"/>
        <v/>
      </c>
    </row>
    <row r="101" spans="1:24" ht="39.950000000000003" customHeight="1">
      <c r="A101" s="16">
        <f t="shared" ca="1" si="24"/>
        <v>95</v>
      </c>
      <c r="B101" s="61"/>
      <c r="C101" s="55" t="str">
        <f ca="1">IF(AND(B101="",OFFSET(B101,-1,0,1,1)&lt;&gt;""),OFFSET(C101,-1,0,1,1),IF(AND(B101="",OFFSET(B101,-1,0,1,1)="",OR(OFFSET(N101,-1,0,1)&lt;&gt;"",OFFSET(P101,-1,0,1,1)&lt;&gt;"")),OFFSET(C101,-2,0,1,1),IFERROR(VLOOKUP(入力シート➁!B101,テーブル1[[#All],[医薬品名]:[単位2]],COLUMN(入力シート➁!P97)-3,0),"")))</f>
        <v/>
      </c>
      <c r="D101" s="62"/>
      <c r="E101" s="57" t="str">
        <f ca="1">IF(AND(B101="",OFFSET(B101,-1,0,1,1)&lt;&gt;""),OFFSET(E101,-1,0,1,1),IF(AND(B101="",OFFSET(B101,-1,0,1,1)="",OR(OR(OFFSET(F101,-1,0,1)&lt;0,OFFSET(H101,-1,0,1)&lt;0,OFFSET(J101,-1,0,1)&lt;0),OFFSET(P101,-1,0,1,1)&lt;&gt;"")),OFFSET(E101,-2,0,1,1),IFERROR(VLOOKUP(入力シート➁!B101,テーブル1[[#All],[医薬品名]:[単位2]],COLUMN(テーブル1[[#Headers],[単位2]])-3,0),"")))</f>
        <v/>
      </c>
      <c r="F101" s="63"/>
      <c r="G101" s="59" t="str">
        <f t="shared" ca="1" si="20"/>
        <v/>
      </c>
      <c r="H101" s="64"/>
      <c r="I101" s="59" t="str">
        <f t="shared" ca="1" si="15"/>
        <v/>
      </c>
      <c r="J101" s="70"/>
      <c r="K101" s="59" t="str">
        <f t="shared" ca="1" si="16"/>
        <v/>
      </c>
      <c r="L101" s="71"/>
      <c r="M101" s="59" t="str">
        <f t="shared" ca="1" si="17"/>
        <v/>
      </c>
      <c r="N101" s="72"/>
      <c r="O101" s="73"/>
      <c r="P101" s="73"/>
      <c r="Q101" s="83"/>
      <c r="R101" s="84"/>
      <c r="S101" s="80" t="str">
        <f ca="1">IF(入力シート①!$C$6="麻薬小売業者",$X101,$W101)</f>
        <v/>
      </c>
      <c r="V101" s="16">
        <f t="shared" si="21"/>
        <v>1</v>
      </c>
      <c r="W101" s="81" t="str">
        <f t="shared" ca="1" si="23"/>
        <v/>
      </c>
      <c r="X101" s="82" t="str">
        <f t="shared" ca="1" si="22"/>
        <v/>
      </c>
    </row>
    <row r="102" spans="1:24" ht="39.950000000000003" customHeight="1">
      <c r="A102" s="16">
        <f t="shared" ca="1" si="24"/>
        <v>96</v>
      </c>
      <c r="B102" s="61"/>
      <c r="C102" s="55" t="str">
        <f ca="1">IF(AND(B102="",OFFSET(B102,-1,0,1,1)&lt;&gt;""),OFFSET(C102,-1,0,1,1),IF(AND(B102="",OFFSET(B102,-1,0,1,1)="",OR(OFFSET(N102,-1,0,1)&lt;&gt;"",OFFSET(P102,-1,0,1,1)&lt;&gt;"")),OFFSET(C102,-2,0,1,1),IFERROR(VLOOKUP(入力シート➁!B102,テーブル1[[#All],[医薬品名]:[単位2]],COLUMN(入力シート➁!P98)-3,0),"")))</f>
        <v/>
      </c>
      <c r="D102" s="62"/>
      <c r="E102" s="57" t="str">
        <f ca="1">IF(AND(B102="",OFFSET(B102,-1,0,1,1)&lt;&gt;""),OFFSET(E102,-1,0,1,1),IF(AND(B102="",OFFSET(B102,-1,0,1,1)="",OR(OR(OFFSET(F102,-1,0,1)&lt;0,OFFSET(H102,-1,0,1)&lt;0,OFFSET(J102,-1,0,1)&lt;0),OFFSET(P102,-1,0,1,1)&lt;&gt;"")),OFFSET(E102,-2,0,1,1),IFERROR(VLOOKUP(入力シート➁!B102,テーブル1[[#All],[医薬品名]:[単位2]],COLUMN(テーブル1[[#Headers],[単位2]])-3,0),"")))</f>
        <v/>
      </c>
      <c r="F102" s="63"/>
      <c r="G102" s="59" t="str">
        <f t="shared" ca="1" si="20"/>
        <v/>
      </c>
      <c r="H102" s="64"/>
      <c r="I102" s="59" t="str">
        <f t="shared" ca="1" si="15"/>
        <v/>
      </c>
      <c r="J102" s="70"/>
      <c r="K102" s="59" t="str">
        <f t="shared" ca="1" si="16"/>
        <v/>
      </c>
      <c r="L102" s="71"/>
      <c r="M102" s="59" t="str">
        <f t="shared" ca="1" si="17"/>
        <v/>
      </c>
      <c r="N102" s="72"/>
      <c r="O102" s="73"/>
      <c r="P102" s="73"/>
      <c r="Q102" s="83"/>
      <c r="R102" s="84"/>
      <c r="S102" s="80" t="str">
        <f ca="1">IF(入力シート①!$C$6="麻薬小売業者",$X102,$W102)</f>
        <v/>
      </c>
      <c r="V102" s="16">
        <f t="shared" si="21"/>
        <v>1</v>
      </c>
      <c r="W102" s="81" t="str">
        <f t="shared" ca="1" si="23"/>
        <v/>
      </c>
      <c r="X102" s="82" t="str">
        <f t="shared" ca="1" si="22"/>
        <v/>
      </c>
    </row>
    <row r="103" spans="1:24" ht="39.950000000000003" customHeight="1">
      <c r="A103" s="16">
        <f t="shared" ca="1" si="24"/>
        <v>97</v>
      </c>
      <c r="B103" s="61"/>
      <c r="C103" s="55" t="str">
        <f ca="1">IF(AND(B103="",OFFSET(B103,-1,0,1,1)&lt;&gt;""),OFFSET(C103,-1,0,1,1),IF(AND(B103="",OFFSET(B103,-1,0,1,1)="",OR(OFFSET(N103,-1,0,1)&lt;&gt;"",OFFSET(P103,-1,0,1,1)&lt;&gt;"")),OFFSET(C103,-2,0,1,1),IFERROR(VLOOKUP(入力シート➁!B103,テーブル1[[#All],[医薬品名]:[単位2]],COLUMN(入力シート➁!P99)-3,0),"")))</f>
        <v/>
      </c>
      <c r="D103" s="62"/>
      <c r="E103" s="57" t="str">
        <f ca="1">IF(AND(B103="",OFFSET(B103,-1,0,1,1)&lt;&gt;""),OFFSET(E103,-1,0,1,1),IF(AND(B103="",OFFSET(B103,-1,0,1,1)="",OR(OR(OFFSET(F103,-1,0,1)&lt;0,OFFSET(H103,-1,0,1)&lt;0,OFFSET(J103,-1,0,1)&lt;0),OFFSET(P103,-1,0,1,1)&lt;&gt;"")),OFFSET(E103,-2,0,1,1),IFERROR(VLOOKUP(入力シート➁!B103,テーブル1[[#All],[医薬品名]:[単位2]],COLUMN(テーブル1[[#Headers],[単位2]])-3,0),"")))</f>
        <v/>
      </c>
      <c r="F103" s="63"/>
      <c r="G103" s="59" t="str">
        <f t="shared" ca="1" si="20"/>
        <v/>
      </c>
      <c r="H103" s="64"/>
      <c r="I103" s="59" t="str">
        <f t="shared" ca="1" si="15"/>
        <v/>
      </c>
      <c r="J103" s="70"/>
      <c r="K103" s="59" t="str">
        <f t="shared" ca="1" si="16"/>
        <v/>
      </c>
      <c r="L103" s="71"/>
      <c r="M103" s="59" t="str">
        <f t="shared" ca="1" si="17"/>
        <v/>
      </c>
      <c r="N103" s="72"/>
      <c r="O103" s="73"/>
      <c r="P103" s="73"/>
      <c r="Q103" s="83"/>
      <c r="R103" s="84"/>
      <c r="S103" s="80" t="str">
        <f ca="1">IF(入力シート①!$C$6="麻薬小売業者",$X103,$W103)</f>
        <v/>
      </c>
      <c r="V103" s="16">
        <f t="shared" si="21"/>
        <v>1</v>
      </c>
      <c r="W103" s="81" t="str">
        <f t="shared" ca="1" si="23"/>
        <v/>
      </c>
      <c r="X103" s="82" t="str">
        <f t="shared" ca="1" si="22"/>
        <v/>
      </c>
    </row>
    <row r="104" spans="1:24" ht="39.950000000000003" customHeight="1">
      <c r="A104" s="16">
        <f t="shared" ca="1" si="24"/>
        <v>98</v>
      </c>
      <c r="B104" s="61"/>
      <c r="C104" s="55" t="str">
        <f ca="1">IF(AND(B104="",OFFSET(B104,-1,0,1,1)&lt;&gt;""),OFFSET(C104,-1,0,1,1),IF(AND(B104="",OFFSET(B104,-1,0,1,1)="",OR(OFFSET(N104,-1,0,1)&lt;&gt;"",OFFSET(P104,-1,0,1,1)&lt;&gt;"")),OFFSET(C104,-2,0,1,1),IFERROR(VLOOKUP(入力シート➁!B104,テーブル1[[#All],[医薬品名]:[単位2]],COLUMN(入力シート➁!P100)-3,0),"")))</f>
        <v/>
      </c>
      <c r="D104" s="62"/>
      <c r="E104" s="57" t="str">
        <f ca="1">IF(AND(B104="",OFFSET(B104,-1,0,1,1)&lt;&gt;""),OFFSET(E104,-1,0,1,1),IF(AND(B104="",OFFSET(B104,-1,0,1,1)="",OR(OR(OFFSET(F104,-1,0,1)&lt;0,OFFSET(H104,-1,0,1)&lt;0,OFFSET(J104,-1,0,1)&lt;0),OFFSET(P104,-1,0,1,1)&lt;&gt;"")),OFFSET(E104,-2,0,1,1),IFERROR(VLOOKUP(入力シート➁!B104,テーブル1[[#All],[医薬品名]:[単位2]],COLUMN(テーブル1[[#Headers],[単位2]])-3,0),"")))</f>
        <v/>
      </c>
      <c r="F104" s="63"/>
      <c r="G104" s="59" t="str">
        <f t="shared" ref="G104:G135" ca="1" si="25">IF(AND(E104="V",C104&lt;&gt;""),"mL",E104)</f>
        <v/>
      </c>
      <c r="H104" s="64"/>
      <c r="I104" s="59" t="str">
        <f t="shared" ca="1" si="15"/>
        <v/>
      </c>
      <c r="J104" s="70"/>
      <c r="K104" s="59" t="str">
        <f t="shared" ca="1" si="16"/>
        <v/>
      </c>
      <c r="L104" s="71"/>
      <c r="M104" s="59" t="str">
        <f t="shared" ca="1" si="17"/>
        <v/>
      </c>
      <c r="N104" s="72"/>
      <c r="O104" s="73"/>
      <c r="P104" s="73"/>
      <c r="Q104" s="83"/>
      <c r="R104" s="84"/>
      <c r="S104" s="80" t="str">
        <f ca="1">IF(入力シート①!$C$6="麻薬小売業者",$X104,$W104)</f>
        <v/>
      </c>
      <c r="V104" s="16">
        <f t="shared" si="21"/>
        <v>1</v>
      </c>
      <c r="W104" s="81" t="str">
        <f t="shared" ca="1" si="23"/>
        <v/>
      </c>
      <c r="X104" s="82" t="str">
        <f t="shared" ref="X104:X135" ca="1" si="26">IF(AND(D104="",F104="",H104="",J104="",L104="",B104="",N104="",O104="",P104="",Q104="",R104=""),"",IF(OR(AND(OR(N104&lt;&gt;"",O104&lt;&gt;"",P104&lt;&gt;"",Q104&lt;&gt;""),R104=""),AND(F104="",H104="",J104="",L104="")),"×",IF(OR(AND(B104&lt;&gt;"",OFFSET(B104,1,0,1,1)="",OR(OFFSET(D104,1,0,1,1)&lt;&gt;"",OFFSET(D104,2,0,1,1)&lt;&gt;"",COUNTIF(B104,"*倍散*")&gt;0),OR(D104&lt;&gt;"",COUNTIF(B104,"*倍散*")&gt;0),OR(OFFSET(P104,1,0,1,1)&lt;&gt;"",OFFSET(P104,2,0,1,1)&lt;&gt;""),OFFSET(B104,2,0,1,1)="",OR(AND(OR(OFFSET(H104,1,0,1,1)&lt;0,OFFSET(J104,1,0,1,1)&lt;0),ABS(OFFSET(H104,1,0,1,1))&lt;=H104,ABS(OFFSET(J104,1,0,1,1))&lt;=J104,OFFSET(J104,2,0,1,1)=""),AND(OR(OFFSET(H104,2,0,1,1)&lt;0,OFFSET(J104,2,0,1,1)&lt;0),ABS(OFFSET(H104,2,0,1,1))&lt;=H104,ABS(OFFSET(J104,2,0,1,1))&lt;=J104,OFFSET(J104,1,0,1,1)="")),F104+H104-J104-O104+IF(OFFSET(H104,1,0,1,1)&gt;=0,OFFSET(H104,1,0,1,1),0)+IF(OFFSET(H104,2,0,1,1)&gt;=0,OFFSET(H104,2,0,1,1),0)=L104-Q104,OFFSET(F104,1,0,1,1)="",OFFSET(L104,1,0,1,1)="",OFFSET(F104,2,0,1,1)="",OFFSET(L104,2,0,1,1)="",OFFSET(N104,1,0,1,1)="",OFFSET(N104,2,0,1,1)=""),AND(B104&lt;&gt;"",OFFSET(B104,1,0,1,1)="",OR(OFFSET(P104,1,0,1,1)&lt;&gt;"",AND(OR(OFFSET(H104,1,0,1,1)&lt;0,OFFSET(J104,1,0,1,1)&lt;0),ABS(OFFSET(H104,1,0,1,1))&lt;=H104,ABS(OFFSET(J104,1,0,1,1))&lt;=J104)),OR(OFFSET(B104,2,0,1,1)&lt;&gt;"",OFFSET(S104,2,0,1,1)=""),OR(D104&lt;&gt;"",COUNTIF(B104,"*倍散*")&gt;0),F104+H104-J104-O104+IF(OFFSET(H104,1,0,1,1)&gt;=0,OFFSET(H104,1,0,1,1),0)=L104-Q104,OFFSET(F104,1,0,1,1)="",OFFSET(L104,1,0,1,1)="",OFFSET(N104,1,0,1,1)=""),AND(B104&lt;&gt;"",OR(D104&lt;&gt;"",COUNTIF(B104,"*倍散*")&gt;0),OR(OFFSET(B104,1,0,1,1)&lt;&gt;"",OFFSET(S104,1,0,1,1)=""),F104+H104-J104-O104=L104-Q104)),"○",IF(AND(B104="",OR(F104&lt;&gt;"",H104&lt;&gt;"",J104&lt;&gt;"",L104&lt;&gt;""),R104&lt;&gt;""),"-","×"))))</f>
        <v/>
      </c>
    </row>
    <row r="105" spans="1:24" ht="39.950000000000003" customHeight="1">
      <c r="A105" s="16">
        <f t="shared" ref="A105:A136" ca="1" si="27">OFFSET(A105,-1,0,1,1)+1</f>
        <v>99</v>
      </c>
      <c r="B105" s="61"/>
      <c r="C105" s="55" t="str">
        <f ca="1">IF(AND(B105="",OFFSET(B105,-1,0,1,1)&lt;&gt;""),OFFSET(C105,-1,0,1,1),IF(AND(B105="",OFFSET(B105,-1,0,1,1)="",OR(OFFSET(N105,-1,0,1)&lt;&gt;"",OFFSET(P105,-1,0,1,1)&lt;&gt;"")),OFFSET(C105,-2,0,1,1),IFERROR(VLOOKUP(入力シート➁!B105,テーブル1[[#All],[医薬品名]:[単位2]],COLUMN(入力シート➁!P101)-3,0),"")))</f>
        <v/>
      </c>
      <c r="D105" s="62"/>
      <c r="E105" s="57" t="str">
        <f ca="1">IF(AND(B105="",OFFSET(B105,-1,0,1,1)&lt;&gt;""),OFFSET(E105,-1,0,1,1),IF(AND(B105="",OFFSET(B105,-1,0,1,1)="",OR(OR(OFFSET(F105,-1,0,1)&lt;0,OFFSET(H105,-1,0,1)&lt;0,OFFSET(J105,-1,0,1)&lt;0),OFFSET(P105,-1,0,1,1)&lt;&gt;"")),OFFSET(E105,-2,0,1,1),IFERROR(VLOOKUP(入力シート➁!B105,テーブル1[[#All],[医薬品名]:[単位2]],COLUMN(テーブル1[[#Headers],[単位2]])-3,0),"")))</f>
        <v/>
      </c>
      <c r="F105" s="63"/>
      <c r="G105" s="59" t="str">
        <f t="shared" ca="1" si="25"/>
        <v/>
      </c>
      <c r="H105" s="64"/>
      <c r="I105" s="59" t="str">
        <f t="shared" ref="I105:I136" ca="1" si="28">G105</f>
        <v/>
      </c>
      <c r="J105" s="70"/>
      <c r="K105" s="59" t="str">
        <f t="shared" ref="K105:K136" ca="1" si="29">G105</f>
        <v/>
      </c>
      <c r="L105" s="71"/>
      <c r="M105" s="59" t="str">
        <f t="shared" ref="M105:M136" ca="1" si="30">G105</f>
        <v/>
      </c>
      <c r="N105" s="72"/>
      <c r="O105" s="73"/>
      <c r="P105" s="73"/>
      <c r="Q105" s="83"/>
      <c r="R105" s="84"/>
      <c r="S105" s="80" t="str">
        <f ca="1">IF(入力シート①!$C$6="麻薬小売業者",$X105,$W105)</f>
        <v/>
      </c>
      <c r="V105" s="16">
        <f t="shared" si="21"/>
        <v>1</v>
      </c>
      <c r="W105" s="81" t="str">
        <f t="shared" ca="1" si="23"/>
        <v/>
      </c>
      <c r="X105" s="82" t="str">
        <f t="shared" ca="1" si="26"/>
        <v/>
      </c>
    </row>
    <row r="106" spans="1:24" ht="39.950000000000003" customHeight="1">
      <c r="A106" s="16">
        <f t="shared" ca="1" si="27"/>
        <v>100</v>
      </c>
      <c r="B106" s="61"/>
      <c r="C106" s="55" t="str">
        <f ca="1">IF(AND(B106="",OFFSET(B106,-1,0,1,1)&lt;&gt;""),OFFSET(C106,-1,0,1,1),IF(AND(B106="",OFFSET(B106,-1,0,1,1)="",OR(OFFSET(N106,-1,0,1)&lt;&gt;"",OFFSET(P106,-1,0,1,1)&lt;&gt;"")),OFFSET(C106,-2,0,1,1),IFERROR(VLOOKUP(入力シート➁!B106,テーブル1[[#All],[医薬品名]:[単位2]],COLUMN(入力シート➁!P102)-3,0),"")))</f>
        <v/>
      </c>
      <c r="D106" s="62"/>
      <c r="E106" s="57" t="str">
        <f ca="1">IF(AND(B106="",OFFSET(B106,-1,0,1,1)&lt;&gt;""),OFFSET(E106,-1,0,1,1),IF(AND(B106="",OFFSET(B106,-1,0,1,1)="",OR(OR(OFFSET(F106,-1,0,1)&lt;0,OFFSET(H106,-1,0,1)&lt;0,OFFSET(J106,-1,0,1)&lt;0),OFFSET(P106,-1,0,1,1)&lt;&gt;"")),OFFSET(E106,-2,0,1,1),IFERROR(VLOOKUP(入力シート➁!B106,テーブル1[[#All],[医薬品名]:[単位2]],COLUMN(テーブル1[[#Headers],[単位2]])-3,0),"")))</f>
        <v/>
      </c>
      <c r="F106" s="63"/>
      <c r="G106" s="59" t="str">
        <f t="shared" ca="1" si="25"/>
        <v/>
      </c>
      <c r="H106" s="64"/>
      <c r="I106" s="59" t="str">
        <f t="shared" ca="1" si="28"/>
        <v/>
      </c>
      <c r="J106" s="70"/>
      <c r="K106" s="59" t="str">
        <f t="shared" ca="1" si="29"/>
        <v/>
      </c>
      <c r="L106" s="71"/>
      <c r="M106" s="59" t="str">
        <f t="shared" ca="1" si="30"/>
        <v/>
      </c>
      <c r="N106" s="72"/>
      <c r="O106" s="73"/>
      <c r="P106" s="73"/>
      <c r="Q106" s="83"/>
      <c r="R106" s="84"/>
      <c r="S106" s="80" t="str">
        <f ca="1">IF(入力シート①!$C$6="麻薬小売業者",$X106,$W106)</f>
        <v/>
      </c>
      <c r="V106" s="16">
        <f t="shared" si="21"/>
        <v>1</v>
      </c>
      <c r="W106" s="81" t="str">
        <f t="shared" ca="1" si="23"/>
        <v/>
      </c>
      <c r="X106" s="82" t="str">
        <f t="shared" ca="1" si="26"/>
        <v/>
      </c>
    </row>
    <row r="107" spans="1:24" ht="39.950000000000003" customHeight="1">
      <c r="A107" s="16">
        <f t="shared" ca="1" si="27"/>
        <v>101</v>
      </c>
      <c r="B107" s="61"/>
      <c r="C107" s="55" t="str">
        <f ca="1">IF(AND(B107="",OFFSET(B107,-1,0,1,1)&lt;&gt;""),OFFSET(C107,-1,0,1,1),IF(AND(B107="",OFFSET(B107,-1,0,1,1)="",OR(OFFSET(N107,-1,0,1)&lt;&gt;"",OFFSET(P107,-1,0,1,1)&lt;&gt;"")),OFFSET(C107,-2,0,1,1),IFERROR(VLOOKUP(入力シート➁!B107,テーブル1[[#All],[医薬品名]:[単位2]],COLUMN(入力シート➁!P103)-3,0),"")))</f>
        <v/>
      </c>
      <c r="D107" s="62"/>
      <c r="E107" s="57" t="str">
        <f ca="1">IF(AND(B107="",OFFSET(B107,-1,0,1,1)&lt;&gt;""),OFFSET(E107,-1,0,1,1),IF(AND(B107="",OFFSET(B107,-1,0,1,1)="",OR(OR(OFFSET(F107,-1,0,1)&lt;0,OFFSET(H107,-1,0,1)&lt;0,OFFSET(J107,-1,0,1)&lt;0),OFFSET(P107,-1,0,1,1)&lt;&gt;"")),OFFSET(E107,-2,0,1,1),IFERROR(VLOOKUP(入力シート➁!B107,テーブル1[[#All],[医薬品名]:[単位2]],COLUMN(テーブル1[[#Headers],[単位2]])-3,0),"")))</f>
        <v/>
      </c>
      <c r="F107" s="63"/>
      <c r="G107" s="59" t="str">
        <f t="shared" ca="1" si="25"/>
        <v/>
      </c>
      <c r="H107" s="64"/>
      <c r="I107" s="59" t="str">
        <f t="shared" ca="1" si="28"/>
        <v/>
      </c>
      <c r="J107" s="70"/>
      <c r="K107" s="59" t="str">
        <f t="shared" ca="1" si="29"/>
        <v/>
      </c>
      <c r="L107" s="71"/>
      <c r="M107" s="59" t="str">
        <f t="shared" ca="1" si="30"/>
        <v/>
      </c>
      <c r="N107" s="72"/>
      <c r="O107" s="73"/>
      <c r="P107" s="73"/>
      <c r="Q107" s="83"/>
      <c r="R107" s="84"/>
      <c r="S107" s="80" t="str">
        <f ca="1">IF(入力シート①!$C$6="麻薬小売業者",$X107,$W107)</f>
        <v/>
      </c>
      <c r="V107" s="16">
        <f t="shared" si="21"/>
        <v>1</v>
      </c>
      <c r="W107" s="81" t="str">
        <f t="shared" ca="1" si="23"/>
        <v/>
      </c>
      <c r="X107" s="82" t="str">
        <f t="shared" ca="1" si="26"/>
        <v/>
      </c>
    </row>
    <row r="108" spans="1:24" ht="39.950000000000003" customHeight="1">
      <c r="A108" s="16">
        <f t="shared" ca="1" si="27"/>
        <v>102</v>
      </c>
      <c r="B108" s="61"/>
      <c r="C108" s="55" t="str">
        <f ca="1">IF(AND(B108="",OFFSET(B108,-1,0,1,1)&lt;&gt;""),OFFSET(C108,-1,0,1,1),IF(AND(B108="",OFFSET(B108,-1,0,1,1)="",OR(OFFSET(N108,-1,0,1)&lt;&gt;"",OFFSET(P108,-1,0,1,1)&lt;&gt;"")),OFFSET(C108,-2,0,1,1),IFERROR(VLOOKUP(入力シート➁!B108,テーブル1[[#All],[医薬品名]:[単位2]],COLUMN(入力シート➁!P104)-3,0),"")))</f>
        <v/>
      </c>
      <c r="D108" s="62"/>
      <c r="E108" s="57" t="str">
        <f ca="1">IF(AND(B108="",OFFSET(B108,-1,0,1,1)&lt;&gt;""),OFFSET(E108,-1,0,1,1),IF(AND(B108="",OFFSET(B108,-1,0,1,1)="",OR(OR(OFFSET(F108,-1,0,1)&lt;0,OFFSET(H108,-1,0,1)&lt;0,OFFSET(J108,-1,0,1)&lt;0),OFFSET(P108,-1,0,1,1)&lt;&gt;"")),OFFSET(E108,-2,0,1,1),IFERROR(VLOOKUP(入力シート➁!B108,テーブル1[[#All],[医薬品名]:[単位2]],COLUMN(テーブル1[[#Headers],[単位2]])-3,0),"")))</f>
        <v/>
      </c>
      <c r="F108" s="63"/>
      <c r="G108" s="59" t="str">
        <f t="shared" ca="1" si="25"/>
        <v/>
      </c>
      <c r="H108" s="64"/>
      <c r="I108" s="59" t="str">
        <f t="shared" ca="1" si="28"/>
        <v/>
      </c>
      <c r="J108" s="70"/>
      <c r="K108" s="59" t="str">
        <f t="shared" ca="1" si="29"/>
        <v/>
      </c>
      <c r="L108" s="71"/>
      <c r="M108" s="59" t="str">
        <f t="shared" ca="1" si="30"/>
        <v/>
      </c>
      <c r="N108" s="72"/>
      <c r="O108" s="73"/>
      <c r="P108" s="73"/>
      <c r="Q108" s="83"/>
      <c r="R108" s="84"/>
      <c r="S108" s="80" t="str">
        <f ca="1">IF(入力シート①!$C$6="麻薬小売業者",$X108,$W108)</f>
        <v/>
      </c>
      <c r="V108" s="16">
        <f t="shared" si="21"/>
        <v>1</v>
      </c>
      <c r="W108" s="81" t="str">
        <f t="shared" ca="1" si="23"/>
        <v/>
      </c>
      <c r="X108" s="82" t="str">
        <f t="shared" ca="1" si="26"/>
        <v/>
      </c>
    </row>
    <row r="109" spans="1:24" ht="39.950000000000003" customHeight="1">
      <c r="A109" s="16">
        <f t="shared" ca="1" si="27"/>
        <v>103</v>
      </c>
      <c r="B109" s="61"/>
      <c r="C109" s="55" t="str">
        <f ca="1">IF(AND(B109="",OFFSET(B109,-1,0,1,1)&lt;&gt;""),OFFSET(C109,-1,0,1,1),IF(AND(B109="",OFFSET(B109,-1,0,1,1)="",OR(OFFSET(N109,-1,0,1)&lt;&gt;"",OFFSET(P109,-1,0,1,1)&lt;&gt;"")),OFFSET(C109,-2,0,1,1),IFERROR(VLOOKUP(入力シート➁!B109,テーブル1[[#All],[医薬品名]:[単位2]],COLUMN(入力シート➁!P105)-3,0),"")))</f>
        <v/>
      </c>
      <c r="D109" s="62"/>
      <c r="E109" s="57" t="str">
        <f ca="1">IF(AND(B109="",OFFSET(B109,-1,0,1,1)&lt;&gt;""),OFFSET(E109,-1,0,1,1),IF(AND(B109="",OFFSET(B109,-1,0,1,1)="",OR(OR(OFFSET(F109,-1,0,1)&lt;0,OFFSET(H109,-1,0,1)&lt;0,OFFSET(J109,-1,0,1)&lt;0),OFFSET(P109,-1,0,1,1)&lt;&gt;"")),OFFSET(E109,-2,0,1,1),IFERROR(VLOOKUP(入力シート➁!B109,テーブル1[[#All],[医薬品名]:[単位2]],COLUMN(テーブル1[[#Headers],[単位2]])-3,0),"")))</f>
        <v/>
      </c>
      <c r="F109" s="63"/>
      <c r="G109" s="59" t="str">
        <f t="shared" ca="1" si="25"/>
        <v/>
      </c>
      <c r="H109" s="64"/>
      <c r="I109" s="59" t="str">
        <f t="shared" ca="1" si="28"/>
        <v/>
      </c>
      <c r="J109" s="70"/>
      <c r="K109" s="59" t="str">
        <f t="shared" ca="1" si="29"/>
        <v/>
      </c>
      <c r="L109" s="71"/>
      <c r="M109" s="59" t="str">
        <f t="shared" ca="1" si="30"/>
        <v/>
      </c>
      <c r="N109" s="72"/>
      <c r="O109" s="73"/>
      <c r="P109" s="73"/>
      <c r="Q109" s="83"/>
      <c r="R109" s="84"/>
      <c r="S109" s="80" t="str">
        <f ca="1">IF(入力シート①!$C$6="麻薬小売業者",$X109,$W109)</f>
        <v/>
      </c>
      <c r="V109" s="16">
        <f t="shared" si="21"/>
        <v>1</v>
      </c>
      <c r="W109" s="81" t="str">
        <f t="shared" ca="1" si="23"/>
        <v/>
      </c>
      <c r="X109" s="82" t="str">
        <f t="shared" ca="1" si="26"/>
        <v/>
      </c>
    </row>
    <row r="110" spans="1:24" ht="39.950000000000003" customHeight="1">
      <c r="A110" s="16">
        <f t="shared" ca="1" si="27"/>
        <v>104</v>
      </c>
      <c r="B110" s="61"/>
      <c r="C110" s="55" t="str">
        <f ca="1">IF(AND(B110="",OFFSET(B110,-1,0,1,1)&lt;&gt;""),OFFSET(C110,-1,0,1,1),IF(AND(B110="",OFFSET(B110,-1,0,1,1)="",OR(OFFSET(N110,-1,0,1)&lt;&gt;"",OFFSET(P110,-1,0,1,1)&lt;&gt;"")),OFFSET(C110,-2,0,1,1),IFERROR(VLOOKUP(入力シート➁!B110,テーブル1[[#All],[医薬品名]:[単位2]],COLUMN(入力シート➁!P106)-3,0),"")))</f>
        <v/>
      </c>
      <c r="D110" s="62"/>
      <c r="E110" s="57" t="str">
        <f ca="1">IF(AND(B110="",OFFSET(B110,-1,0,1,1)&lt;&gt;""),OFFSET(E110,-1,0,1,1),IF(AND(B110="",OFFSET(B110,-1,0,1,1)="",OR(OR(OFFSET(F110,-1,0,1)&lt;0,OFFSET(H110,-1,0,1)&lt;0,OFFSET(J110,-1,0,1)&lt;0),OFFSET(P110,-1,0,1,1)&lt;&gt;"")),OFFSET(E110,-2,0,1,1),IFERROR(VLOOKUP(入力シート➁!B110,テーブル1[[#All],[医薬品名]:[単位2]],COLUMN(テーブル1[[#Headers],[単位2]])-3,0),"")))</f>
        <v/>
      </c>
      <c r="F110" s="63"/>
      <c r="G110" s="59" t="str">
        <f t="shared" ca="1" si="25"/>
        <v/>
      </c>
      <c r="H110" s="64"/>
      <c r="I110" s="59" t="str">
        <f t="shared" ca="1" si="28"/>
        <v/>
      </c>
      <c r="J110" s="70"/>
      <c r="K110" s="59" t="str">
        <f t="shared" ca="1" si="29"/>
        <v/>
      </c>
      <c r="L110" s="71"/>
      <c r="M110" s="59" t="str">
        <f t="shared" ca="1" si="30"/>
        <v/>
      </c>
      <c r="N110" s="72"/>
      <c r="O110" s="73"/>
      <c r="P110" s="73"/>
      <c r="Q110" s="83"/>
      <c r="R110" s="84"/>
      <c r="S110" s="80" t="str">
        <f ca="1">IF(入力シート①!$C$6="麻薬小売業者",$X110,$W110)</f>
        <v/>
      </c>
      <c r="V110" s="16">
        <f t="shared" si="21"/>
        <v>1</v>
      </c>
      <c r="W110" s="81" t="str">
        <f t="shared" ca="1" si="23"/>
        <v/>
      </c>
      <c r="X110" s="82" t="str">
        <f t="shared" ca="1" si="26"/>
        <v/>
      </c>
    </row>
    <row r="111" spans="1:24" ht="39.950000000000003" customHeight="1">
      <c r="A111" s="16">
        <f t="shared" ca="1" si="27"/>
        <v>105</v>
      </c>
      <c r="B111" s="61"/>
      <c r="C111" s="55" t="str">
        <f ca="1">IF(AND(B111="",OFFSET(B111,-1,0,1,1)&lt;&gt;""),OFFSET(C111,-1,0,1,1),IF(AND(B111="",OFFSET(B111,-1,0,1,1)="",OR(OFFSET(N111,-1,0,1)&lt;&gt;"",OFFSET(P111,-1,0,1,1)&lt;&gt;"")),OFFSET(C111,-2,0,1,1),IFERROR(VLOOKUP(入力シート➁!B111,テーブル1[[#All],[医薬品名]:[単位2]],COLUMN(入力シート➁!P107)-3,0),"")))</f>
        <v/>
      </c>
      <c r="D111" s="62"/>
      <c r="E111" s="57" t="str">
        <f ca="1">IF(AND(B111="",OFFSET(B111,-1,0,1,1)&lt;&gt;""),OFFSET(E111,-1,0,1,1),IF(AND(B111="",OFFSET(B111,-1,0,1,1)="",OR(OR(OFFSET(F111,-1,0,1)&lt;0,OFFSET(H111,-1,0,1)&lt;0,OFFSET(J111,-1,0,1)&lt;0),OFFSET(P111,-1,0,1,1)&lt;&gt;"")),OFFSET(E111,-2,0,1,1),IFERROR(VLOOKUP(入力シート➁!B111,テーブル1[[#All],[医薬品名]:[単位2]],COLUMN(テーブル1[[#Headers],[単位2]])-3,0),"")))</f>
        <v/>
      </c>
      <c r="F111" s="63"/>
      <c r="G111" s="59" t="str">
        <f t="shared" ca="1" si="25"/>
        <v/>
      </c>
      <c r="H111" s="64"/>
      <c r="I111" s="59" t="str">
        <f t="shared" ca="1" si="28"/>
        <v/>
      </c>
      <c r="J111" s="70"/>
      <c r="K111" s="59" t="str">
        <f t="shared" ca="1" si="29"/>
        <v/>
      </c>
      <c r="L111" s="71"/>
      <c r="M111" s="59" t="str">
        <f t="shared" ca="1" si="30"/>
        <v/>
      </c>
      <c r="N111" s="72"/>
      <c r="O111" s="73"/>
      <c r="P111" s="73"/>
      <c r="Q111" s="83"/>
      <c r="R111" s="84"/>
      <c r="S111" s="80" t="str">
        <f ca="1">IF(入力シート①!$C$6="麻薬小売業者",$X111,$W111)</f>
        <v/>
      </c>
      <c r="V111" s="16">
        <f t="shared" si="21"/>
        <v>1</v>
      </c>
      <c r="W111" s="81" t="str">
        <f t="shared" ca="1" si="23"/>
        <v/>
      </c>
      <c r="X111" s="82" t="str">
        <f t="shared" ca="1" si="26"/>
        <v/>
      </c>
    </row>
    <row r="112" spans="1:24" ht="39.950000000000003" customHeight="1">
      <c r="A112" s="16">
        <f t="shared" ca="1" si="27"/>
        <v>106</v>
      </c>
      <c r="B112" s="61"/>
      <c r="C112" s="55" t="str">
        <f ca="1">IF(AND(B112="",OFFSET(B112,-1,0,1,1)&lt;&gt;""),OFFSET(C112,-1,0,1,1),IF(AND(B112="",OFFSET(B112,-1,0,1,1)="",OR(OFFSET(N112,-1,0,1)&lt;&gt;"",OFFSET(P112,-1,0,1,1)&lt;&gt;"")),OFFSET(C112,-2,0,1,1),IFERROR(VLOOKUP(入力シート➁!B112,テーブル1[[#All],[医薬品名]:[単位2]],COLUMN(入力シート➁!P108)-3,0),"")))</f>
        <v/>
      </c>
      <c r="D112" s="62"/>
      <c r="E112" s="57" t="str">
        <f ca="1">IF(AND(B112="",OFFSET(B112,-1,0,1,1)&lt;&gt;""),OFFSET(E112,-1,0,1,1),IF(AND(B112="",OFFSET(B112,-1,0,1,1)="",OR(OR(OFFSET(F112,-1,0,1)&lt;0,OFFSET(H112,-1,0,1)&lt;0,OFFSET(J112,-1,0,1)&lt;0),OFFSET(P112,-1,0,1,1)&lt;&gt;"")),OFFSET(E112,-2,0,1,1),IFERROR(VLOOKUP(入力シート➁!B112,テーブル1[[#All],[医薬品名]:[単位2]],COLUMN(テーブル1[[#Headers],[単位2]])-3,0),"")))</f>
        <v/>
      </c>
      <c r="F112" s="63"/>
      <c r="G112" s="59" t="str">
        <f t="shared" ca="1" si="25"/>
        <v/>
      </c>
      <c r="H112" s="64"/>
      <c r="I112" s="59" t="str">
        <f t="shared" ca="1" si="28"/>
        <v/>
      </c>
      <c r="J112" s="70"/>
      <c r="K112" s="59" t="str">
        <f t="shared" ca="1" si="29"/>
        <v/>
      </c>
      <c r="L112" s="71"/>
      <c r="M112" s="59" t="str">
        <f t="shared" ca="1" si="30"/>
        <v/>
      </c>
      <c r="N112" s="72"/>
      <c r="O112" s="73"/>
      <c r="P112" s="73"/>
      <c r="Q112" s="83"/>
      <c r="R112" s="84"/>
      <c r="S112" s="80" t="str">
        <f ca="1">IF(入力シート①!$C$6="麻薬小売業者",$X112,$W112)</f>
        <v/>
      </c>
      <c r="V112" s="16">
        <f t="shared" si="21"/>
        <v>1</v>
      </c>
      <c r="W112" s="81" t="str">
        <f t="shared" ca="1" si="23"/>
        <v/>
      </c>
      <c r="X112" s="82" t="str">
        <f t="shared" ca="1" si="26"/>
        <v/>
      </c>
    </row>
    <row r="113" spans="1:24" ht="39.950000000000003" customHeight="1">
      <c r="A113" s="16">
        <f t="shared" ca="1" si="27"/>
        <v>107</v>
      </c>
      <c r="B113" s="61"/>
      <c r="C113" s="55" t="str">
        <f ca="1">IF(AND(B113="",OFFSET(B113,-1,0,1,1)&lt;&gt;""),OFFSET(C113,-1,0,1,1),IF(AND(B113="",OFFSET(B113,-1,0,1,1)="",OR(OFFSET(N113,-1,0,1)&lt;&gt;"",OFFSET(P113,-1,0,1,1)&lt;&gt;"")),OFFSET(C113,-2,0,1,1),IFERROR(VLOOKUP(入力シート➁!B113,テーブル1[[#All],[医薬品名]:[単位2]],COLUMN(入力シート➁!P109)-3,0),"")))</f>
        <v/>
      </c>
      <c r="D113" s="62"/>
      <c r="E113" s="57" t="str">
        <f ca="1">IF(AND(B113="",OFFSET(B113,-1,0,1,1)&lt;&gt;""),OFFSET(E113,-1,0,1,1),IF(AND(B113="",OFFSET(B113,-1,0,1,1)="",OR(OR(OFFSET(F113,-1,0,1)&lt;0,OFFSET(H113,-1,0,1)&lt;0,OFFSET(J113,-1,0,1)&lt;0),OFFSET(P113,-1,0,1,1)&lt;&gt;"")),OFFSET(E113,-2,0,1,1),IFERROR(VLOOKUP(入力シート➁!B113,テーブル1[[#All],[医薬品名]:[単位2]],COLUMN(テーブル1[[#Headers],[単位2]])-3,0),"")))</f>
        <v/>
      </c>
      <c r="F113" s="63"/>
      <c r="G113" s="59" t="str">
        <f t="shared" ca="1" si="25"/>
        <v/>
      </c>
      <c r="H113" s="64"/>
      <c r="I113" s="59" t="str">
        <f t="shared" ca="1" si="28"/>
        <v/>
      </c>
      <c r="J113" s="70"/>
      <c r="K113" s="59" t="str">
        <f t="shared" ca="1" si="29"/>
        <v/>
      </c>
      <c r="L113" s="71"/>
      <c r="M113" s="59" t="str">
        <f t="shared" ca="1" si="30"/>
        <v/>
      </c>
      <c r="N113" s="72"/>
      <c r="O113" s="73"/>
      <c r="P113" s="73"/>
      <c r="Q113" s="83"/>
      <c r="R113" s="84"/>
      <c r="S113" s="80" t="str">
        <f ca="1">IF(入力シート①!$C$6="麻薬小売業者",$X113,$W113)</f>
        <v/>
      </c>
      <c r="V113" s="16">
        <f t="shared" si="21"/>
        <v>1</v>
      </c>
      <c r="W113" s="81" t="str">
        <f t="shared" ca="1" si="23"/>
        <v/>
      </c>
      <c r="X113" s="82" t="str">
        <f t="shared" ca="1" si="26"/>
        <v/>
      </c>
    </row>
    <row r="114" spans="1:24" ht="39.950000000000003" customHeight="1">
      <c r="A114" s="16">
        <f t="shared" ca="1" si="27"/>
        <v>108</v>
      </c>
      <c r="B114" s="61"/>
      <c r="C114" s="55" t="str">
        <f ca="1">IF(AND(B114="",OFFSET(B114,-1,0,1,1)&lt;&gt;""),OFFSET(C114,-1,0,1,1),IF(AND(B114="",OFFSET(B114,-1,0,1,1)="",OR(OFFSET(N114,-1,0,1)&lt;&gt;"",OFFSET(P114,-1,0,1,1)&lt;&gt;"")),OFFSET(C114,-2,0,1,1),IFERROR(VLOOKUP(入力シート➁!B114,テーブル1[[#All],[医薬品名]:[単位2]],COLUMN(入力シート➁!P110)-3,0),"")))</f>
        <v/>
      </c>
      <c r="D114" s="62"/>
      <c r="E114" s="57" t="str">
        <f ca="1">IF(AND(B114="",OFFSET(B114,-1,0,1,1)&lt;&gt;""),OFFSET(E114,-1,0,1,1),IF(AND(B114="",OFFSET(B114,-1,0,1,1)="",OR(OR(OFFSET(F114,-1,0,1)&lt;0,OFFSET(H114,-1,0,1)&lt;0,OFFSET(J114,-1,0,1)&lt;0),OFFSET(P114,-1,0,1,1)&lt;&gt;"")),OFFSET(E114,-2,0,1,1),IFERROR(VLOOKUP(入力シート➁!B114,テーブル1[[#All],[医薬品名]:[単位2]],COLUMN(テーブル1[[#Headers],[単位2]])-3,0),"")))</f>
        <v/>
      </c>
      <c r="F114" s="63"/>
      <c r="G114" s="59" t="str">
        <f t="shared" ca="1" si="25"/>
        <v/>
      </c>
      <c r="H114" s="64"/>
      <c r="I114" s="59" t="str">
        <f t="shared" ca="1" si="28"/>
        <v/>
      </c>
      <c r="J114" s="70"/>
      <c r="K114" s="59" t="str">
        <f t="shared" ca="1" si="29"/>
        <v/>
      </c>
      <c r="L114" s="71"/>
      <c r="M114" s="59" t="str">
        <f t="shared" ca="1" si="30"/>
        <v/>
      </c>
      <c r="N114" s="72"/>
      <c r="O114" s="73"/>
      <c r="P114" s="73"/>
      <c r="Q114" s="83"/>
      <c r="R114" s="84"/>
      <c r="S114" s="80" t="str">
        <f ca="1">IF(入力シート①!$C$6="麻薬小売業者",$X114,$W114)</f>
        <v/>
      </c>
      <c r="V114" s="16">
        <f t="shared" si="21"/>
        <v>1</v>
      </c>
      <c r="W114" s="81" t="str">
        <f t="shared" ca="1" si="23"/>
        <v/>
      </c>
      <c r="X114" s="82" t="str">
        <f t="shared" ca="1" si="26"/>
        <v/>
      </c>
    </row>
    <row r="115" spans="1:24" ht="39.950000000000003" customHeight="1">
      <c r="A115" s="16">
        <f t="shared" ca="1" si="27"/>
        <v>109</v>
      </c>
      <c r="B115" s="61"/>
      <c r="C115" s="55" t="str">
        <f ca="1">IF(AND(B115="",OFFSET(B115,-1,0,1,1)&lt;&gt;""),OFFSET(C115,-1,0,1,1),IF(AND(B115="",OFFSET(B115,-1,0,1,1)="",OR(OFFSET(N115,-1,0,1)&lt;&gt;"",OFFSET(P115,-1,0,1,1)&lt;&gt;"")),OFFSET(C115,-2,0,1,1),IFERROR(VLOOKUP(入力シート➁!B115,テーブル1[[#All],[医薬品名]:[単位2]],COLUMN(入力シート➁!P111)-3,0),"")))</f>
        <v/>
      </c>
      <c r="D115" s="62"/>
      <c r="E115" s="57" t="str">
        <f ca="1">IF(AND(B115="",OFFSET(B115,-1,0,1,1)&lt;&gt;""),OFFSET(E115,-1,0,1,1),IF(AND(B115="",OFFSET(B115,-1,0,1,1)="",OR(OR(OFFSET(F115,-1,0,1)&lt;0,OFFSET(H115,-1,0,1)&lt;0,OFFSET(J115,-1,0,1)&lt;0),OFFSET(P115,-1,0,1,1)&lt;&gt;"")),OFFSET(E115,-2,0,1,1),IFERROR(VLOOKUP(入力シート➁!B115,テーブル1[[#All],[医薬品名]:[単位2]],COLUMN(テーブル1[[#Headers],[単位2]])-3,0),"")))</f>
        <v/>
      </c>
      <c r="F115" s="63"/>
      <c r="G115" s="59" t="str">
        <f t="shared" ca="1" si="25"/>
        <v/>
      </c>
      <c r="H115" s="64"/>
      <c r="I115" s="59" t="str">
        <f t="shared" ca="1" si="28"/>
        <v/>
      </c>
      <c r="J115" s="70"/>
      <c r="K115" s="59" t="str">
        <f t="shared" ca="1" si="29"/>
        <v/>
      </c>
      <c r="L115" s="71"/>
      <c r="M115" s="59" t="str">
        <f t="shared" ca="1" si="30"/>
        <v/>
      </c>
      <c r="N115" s="72"/>
      <c r="O115" s="73"/>
      <c r="P115" s="73"/>
      <c r="Q115" s="83"/>
      <c r="R115" s="84"/>
      <c r="S115" s="80" t="str">
        <f ca="1">IF(入力シート①!$C$6="麻薬小売業者",$X115,$W115)</f>
        <v/>
      </c>
      <c r="V115" s="16">
        <f t="shared" si="21"/>
        <v>1</v>
      </c>
      <c r="W115" s="81" t="str">
        <f t="shared" ca="1" si="23"/>
        <v/>
      </c>
      <c r="X115" s="82" t="str">
        <f t="shared" ca="1" si="26"/>
        <v/>
      </c>
    </row>
    <row r="116" spans="1:24" ht="39.950000000000003" customHeight="1">
      <c r="A116" s="16">
        <f t="shared" ca="1" si="27"/>
        <v>110</v>
      </c>
      <c r="B116" s="61"/>
      <c r="C116" s="55" t="str">
        <f ca="1">IF(AND(B116="",OFFSET(B116,-1,0,1,1)&lt;&gt;""),OFFSET(C116,-1,0,1,1),IF(AND(B116="",OFFSET(B116,-1,0,1,1)="",OR(OFFSET(N116,-1,0,1)&lt;&gt;"",OFFSET(P116,-1,0,1,1)&lt;&gt;"")),OFFSET(C116,-2,0,1,1),IFERROR(VLOOKUP(入力シート➁!B116,テーブル1[[#All],[医薬品名]:[単位2]],COLUMN(入力シート➁!P112)-3,0),"")))</f>
        <v/>
      </c>
      <c r="D116" s="62"/>
      <c r="E116" s="57" t="str">
        <f ca="1">IF(AND(B116="",OFFSET(B116,-1,0,1,1)&lt;&gt;""),OFFSET(E116,-1,0,1,1),IF(AND(B116="",OFFSET(B116,-1,0,1,1)="",OR(OR(OFFSET(F116,-1,0,1)&lt;0,OFFSET(H116,-1,0,1)&lt;0,OFFSET(J116,-1,0,1)&lt;0),OFFSET(P116,-1,0,1,1)&lt;&gt;"")),OFFSET(E116,-2,0,1,1),IFERROR(VLOOKUP(入力シート➁!B116,テーブル1[[#All],[医薬品名]:[単位2]],COLUMN(テーブル1[[#Headers],[単位2]])-3,0),"")))</f>
        <v/>
      </c>
      <c r="F116" s="63"/>
      <c r="G116" s="59" t="str">
        <f t="shared" ca="1" si="25"/>
        <v/>
      </c>
      <c r="H116" s="64"/>
      <c r="I116" s="59" t="str">
        <f t="shared" ca="1" si="28"/>
        <v/>
      </c>
      <c r="J116" s="70"/>
      <c r="K116" s="59" t="str">
        <f t="shared" ca="1" si="29"/>
        <v/>
      </c>
      <c r="L116" s="71"/>
      <c r="M116" s="59" t="str">
        <f t="shared" ca="1" si="30"/>
        <v/>
      </c>
      <c r="N116" s="72"/>
      <c r="O116" s="73"/>
      <c r="P116" s="73"/>
      <c r="Q116" s="83"/>
      <c r="R116" s="84"/>
      <c r="S116" s="80" t="str">
        <f ca="1">IF(入力シート①!$C$6="麻薬小売業者",$X116,$W116)</f>
        <v/>
      </c>
      <c r="V116" s="16">
        <f t="shared" si="21"/>
        <v>1</v>
      </c>
      <c r="W116" s="81" t="str">
        <f t="shared" ca="1" si="23"/>
        <v/>
      </c>
      <c r="X116" s="82" t="str">
        <f t="shared" ca="1" si="26"/>
        <v/>
      </c>
    </row>
    <row r="117" spans="1:24" ht="39.950000000000003" customHeight="1">
      <c r="A117" s="16">
        <f t="shared" ca="1" si="27"/>
        <v>111</v>
      </c>
      <c r="B117" s="61"/>
      <c r="C117" s="55" t="str">
        <f ca="1">IF(AND(B117="",OFFSET(B117,-1,0,1,1)&lt;&gt;""),OFFSET(C117,-1,0,1,1),IF(AND(B117="",OFFSET(B117,-1,0,1,1)="",OR(OFFSET(N117,-1,0,1)&lt;&gt;"",OFFSET(P117,-1,0,1,1)&lt;&gt;"")),OFFSET(C117,-2,0,1,1),IFERROR(VLOOKUP(入力シート➁!B117,テーブル1[[#All],[医薬品名]:[単位2]],COLUMN(入力シート➁!P113)-3,0),"")))</f>
        <v/>
      </c>
      <c r="D117" s="62"/>
      <c r="E117" s="57" t="str">
        <f ca="1">IF(AND(B117="",OFFSET(B117,-1,0,1,1)&lt;&gt;""),OFFSET(E117,-1,0,1,1),IF(AND(B117="",OFFSET(B117,-1,0,1,1)="",OR(OR(OFFSET(F117,-1,0,1)&lt;0,OFFSET(H117,-1,0,1)&lt;0,OFFSET(J117,-1,0,1)&lt;0),OFFSET(P117,-1,0,1,1)&lt;&gt;"")),OFFSET(E117,-2,0,1,1),IFERROR(VLOOKUP(入力シート➁!B117,テーブル1[[#All],[医薬品名]:[単位2]],COLUMN(テーブル1[[#Headers],[単位2]])-3,0),"")))</f>
        <v/>
      </c>
      <c r="F117" s="63"/>
      <c r="G117" s="59" t="str">
        <f t="shared" ca="1" si="25"/>
        <v/>
      </c>
      <c r="H117" s="64"/>
      <c r="I117" s="59" t="str">
        <f t="shared" ca="1" si="28"/>
        <v/>
      </c>
      <c r="J117" s="70"/>
      <c r="K117" s="59" t="str">
        <f t="shared" ca="1" si="29"/>
        <v/>
      </c>
      <c r="L117" s="71"/>
      <c r="M117" s="59" t="str">
        <f t="shared" ca="1" si="30"/>
        <v/>
      </c>
      <c r="N117" s="72"/>
      <c r="O117" s="73"/>
      <c r="P117" s="73"/>
      <c r="Q117" s="83"/>
      <c r="R117" s="84"/>
      <c r="S117" s="80" t="str">
        <f ca="1">IF(入力シート①!$C$6="麻薬小売業者",$X117,$W117)</f>
        <v/>
      </c>
      <c r="V117" s="16">
        <f t="shared" si="21"/>
        <v>1</v>
      </c>
      <c r="W117" s="81" t="str">
        <f t="shared" ca="1" si="23"/>
        <v/>
      </c>
      <c r="X117" s="82" t="str">
        <f t="shared" ca="1" si="26"/>
        <v/>
      </c>
    </row>
    <row r="118" spans="1:24" ht="39.950000000000003" customHeight="1">
      <c r="A118" s="16">
        <f t="shared" ca="1" si="27"/>
        <v>112</v>
      </c>
      <c r="B118" s="61"/>
      <c r="C118" s="55" t="str">
        <f ca="1">IF(AND(B118="",OFFSET(B118,-1,0,1,1)&lt;&gt;""),OFFSET(C118,-1,0,1,1),IF(AND(B118="",OFFSET(B118,-1,0,1,1)="",OR(OFFSET(N118,-1,0,1)&lt;&gt;"",OFFSET(P118,-1,0,1,1)&lt;&gt;"")),OFFSET(C118,-2,0,1,1),IFERROR(VLOOKUP(入力シート➁!B118,テーブル1[[#All],[医薬品名]:[単位2]],COLUMN(入力シート➁!P114)-3,0),"")))</f>
        <v/>
      </c>
      <c r="D118" s="62"/>
      <c r="E118" s="57" t="str">
        <f ca="1">IF(AND(B118="",OFFSET(B118,-1,0,1,1)&lt;&gt;""),OFFSET(E118,-1,0,1,1),IF(AND(B118="",OFFSET(B118,-1,0,1,1)="",OR(OR(OFFSET(F118,-1,0,1)&lt;0,OFFSET(H118,-1,0,1)&lt;0,OFFSET(J118,-1,0,1)&lt;0),OFFSET(P118,-1,0,1,1)&lt;&gt;"")),OFFSET(E118,-2,0,1,1),IFERROR(VLOOKUP(入力シート➁!B118,テーブル1[[#All],[医薬品名]:[単位2]],COLUMN(テーブル1[[#Headers],[単位2]])-3,0),"")))</f>
        <v/>
      </c>
      <c r="F118" s="63"/>
      <c r="G118" s="59" t="str">
        <f t="shared" ca="1" si="25"/>
        <v/>
      </c>
      <c r="H118" s="64"/>
      <c r="I118" s="59" t="str">
        <f t="shared" ca="1" si="28"/>
        <v/>
      </c>
      <c r="J118" s="70"/>
      <c r="K118" s="59" t="str">
        <f t="shared" ca="1" si="29"/>
        <v/>
      </c>
      <c r="L118" s="71"/>
      <c r="M118" s="59" t="str">
        <f t="shared" ca="1" si="30"/>
        <v/>
      </c>
      <c r="N118" s="72"/>
      <c r="O118" s="73"/>
      <c r="P118" s="73"/>
      <c r="Q118" s="83"/>
      <c r="R118" s="84"/>
      <c r="S118" s="80" t="str">
        <f ca="1">IF(入力シート①!$C$6="麻薬小売業者",$X118,$W118)</f>
        <v/>
      </c>
      <c r="V118" s="16">
        <f t="shared" si="21"/>
        <v>1</v>
      </c>
      <c r="W118" s="81" t="str">
        <f t="shared" ca="1" si="23"/>
        <v/>
      </c>
      <c r="X118" s="82" t="str">
        <f t="shared" ca="1" si="26"/>
        <v/>
      </c>
    </row>
    <row r="119" spans="1:24" ht="39.950000000000003" customHeight="1">
      <c r="A119" s="16">
        <f t="shared" ca="1" si="27"/>
        <v>113</v>
      </c>
      <c r="B119" s="61"/>
      <c r="C119" s="55" t="str">
        <f ca="1">IF(AND(B119="",OFFSET(B119,-1,0,1,1)&lt;&gt;""),OFFSET(C119,-1,0,1,1),IF(AND(B119="",OFFSET(B119,-1,0,1,1)="",OR(OFFSET(N119,-1,0,1)&lt;&gt;"",OFFSET(P119,-1,0,1,1)&lt;&gt;"")),OFFSET(C119,-2,0,1,1),IFERROR(VLOOKUP(入力シート➁!B119,テーブル1[[#All],[医薬品名]:[単位2]],COLUMN(入力シート➁!P115)-3,0),"")))</f>
        <v/>
      </c>
      <c r="D119" s="62"/>
      <c r="E119" s="57" t="str">
        <f ca="1">IF(AND(B119="",OFFSET(B119,-1,0,1,1)&lt;&gt;""),OFFSET(E119,-1,0,1,1),IF(AND(B119="",OFFSET(B119,-1,0,1,1)="",OR(OR(OFFSET(F119,-1,0,1)&lt;0,OFFSET(H119,-1,0,1)&lt;0,OFFSET(J119,-1,0,1)&lt;0),OFFSET(P119,-1,0,1,1)&lt;&gt;"")),OFFSET(E119,-2,0,1,1),IFERROR(VLOOKUP(入力シート➁!B119,テーブル1[[#All],[医薬品名]:[単位2]],COLUMN(テーブル1[[#Headers],[単位2]])-3,0),"")))</f>
        <v/>
      </c>
      <c r="F119" s="63"/>
      <c r="G119" s="59" t="str">
        <f t="shared" ca="1" si="25"/>
        <v/>
      </c>
      <c r="H119" s="64"/>
      <c r="I119" s="59" t="str">
        <f t="shared" ca="1" si="28"/>
        <v/>
      </c>
      <c r="J119" s="70"/>
      <c r="K119" s="59" t="str">
        <f t="shared" ca="1" si="29"/>
        <v/>
      </c>
      <c r="L119" s="71"/>
      <c r="M119" s="59" t="str">
        <f t="shared" ca="1" si="30"/>
        <v/>
      </c>
      <c r="N119" s="72"/>
      <c r="O119" s="73"/>
      <c r="P119" s="73"/>
      <c r="Q119" s="83"/>
      <c r="R119" s="84"/>
      <c r="S119" s="80" t="str">
        <f ca="1">IF(入力シート①!$C$6="麻薬小売業者",$X119,$W119)</f>
        <v/>
      </c>
      <c r="V119" s="16">
        <f t="shared" si="21"/>
        <v>1</v>
      </c>
      <c r="W119" s="81" t="str">
        <f t="shared" ca="1" si="23"/>
        <v/>
      </c>
      <c r="X119" s="82" t="str">
        <f t="shared" ca="1" si="26"/>
        <v/>
      </c>
    </row>
    <row r="120" spans="1:24" ht="39.950000000000003" customHeight="1">
      <c r="A120" s="16">
        <f t="shared" ca="1" si="27"/>
        <v>114</v>
      </c>
      <c r="B120" s="61"/>
      <c r="C120" s="55" t="str">
        <f ca="1">IF(AND(B120="",OFFSET(B120,-1,0,1,1)&lt;&gt;""),OFFSET(C120,-1,0,1,1),IF(AND(B120="",OFFSET(B120,-1,0,1,1)="",OR(OFFSET(N120,-1,0,1)&lt;&gt;"",OFFSET(P120,-1,0,1,1)&lt;&gt;"")),OFFSET(C120,-2,0,1,1),IFERROR(VLOOKUP(入力シート➁!B120,テーブル1[[#All],[医薬品名]:[単位2]],COLUMN(入力シート➁!P116)-3,0),"")))</f>
        <v/>
      </c>
      <c r="D120" s="62"/>
      <c r="E120" s="57" t="str">
        <f ca="1">IF(AND(B120="",OFFSET(B120,-1,0,1,1)&lt;&gt;""),OFFSET(E120,-1,0,1,1),IF(AND(B120="",OFFSET(B120,-1,0,1,1)="",OR(OR(OFFSET(F120,-1,0,1)&lt;0,OFFSET(H120,-1,0,1)&lt;0,OFFSET(J120,-1,0,1)&lt;0),OFFSET(P120,-1,0,1,1)&lt;&gt;"")),OFFSET(E120,-2,0,1,1),IFERROR(VLOOKUP(入力シート➁!B120,テーブル1[[#All],[医薬品名]:[単位2]],COLUMN(テーブル1[[#Headers],[単位2]])-3,0),"")))</f>
        <v/>
      </c>
      <c r="F120" s="63"/>
      <c r="G120" s="59" t="str">
        <f t="shared" ca="1" si="25"/>
        <v/>
      </c>
      <c r="H120" s="64"/>
      <c r="I120" s="59" t="str">
        <f t="shared" ca="1" si="28"/>
        <v/>
      </c>
      <c r="J120" s="70"/>
      <c r="K120" s="59" t="str">
        <f t="shared" ca="1" si="29"/>
        <v/>
      </c>
      <c r="L120" s="71"/>
      <c r="M120" s="59" t="str">
        <f t="shared" ca="1" si="30"/>
        <v/>
      </c>
      <c r="N120" s="72"/>
      <c r="O120" s="73"/>
      <c r="P120" s="73"/>
      <c r="Q120" s="83"/>
      <c r="R120" s="84"/>
      <c r="S120" s="80" t="str">
        <f ca="1">IF(入力シート①!$C$6="麻薬小売業者",$X120,$W120)</f>
        <v/>
      </c>
      <c r="V120" s="16">
        <f t="shared" si="21"/>
        <v>1</v>
      </c>
      <c r="W120" s="81" t="str">
        <f t="shared" ref="W120:W156" ca="1" si="31">IF(AND(D120="",F120="",H120="",J120="",L120="",B120="",N120="",O120="",P120="",Q120="",R120=""),"",IF(OR(AND(OR(N120&lt;&gt;"",O120&lt;&gt;"",P120&lt;&gt;"",Q120&lt;&gt;""),R120=""),AND(F120="",H120="",J120="",L120="")),"×",IF(OR(AND(B120&lt;&gt;"",OFFSET(B120,1,0,1,1)="",OR(OFFSET(D120,1,0,1,1)&lt;&gt;"",OFFSET(D120,2,0,1,1)&lt;&gt;"",COUNTIF(B120,"*自家製剤*")&gt;0),OR(D120&lt;&gt;"",COUNTIF(B120,"*自家製剤*")&gt;0),OR(OFFSET(N120,1,0,1,1)&lt;&gt;"",OFFSET(P120,1,0,1,1)&lt;&gt;"",OFFSET(N120,2,0,1,1)&lt;&gt;"",OFFSET(P120,2,0,1,1)&lt;&gt;""),OFFSET(B120,2,0,1,1)="",F120+H120-J120-O120+ABS(OFFSET(F120,1,0,1,1))+ABS(OFFSET(H120,1,0,1,1))-ABS(OFFSET(J120,1,0,1,1))+ABS(OFFSET(F120,2,0,1,1))+ABS(OFFSET(H120,2,0,1,1))-ABS(OFFSET(J120,2,0,1,1))=L120-Q120+ABS(OFFSET(L120,1,0,1,1))+ABS(OFFSET(L120,2,0,1,1)),IF(OR(OFFSET(F120,1,0,1,1)&lt;0,OFFSET(H120,1,0,1,1)&lt;0,OFFSET(J120,1,0,1,1)&lt;0,OFFSET(L120,1,0,1,1)&lt;0),IF(J120&gt;(ABS(OFFSET(F120,1,0,1,1))+ABS(OFFSET(H120,1,0,1,1)))-ABS(OFFSET(L120,1,0,1,1)),AND(J120-(F120+H120+OFFSET(H120,2,0,1,1)-L120-Q120)&lt;=ABS(OFFSET(N120,1,0,1,1)),ABS(OFFSET(N120,1,0,1,1))&lt;=(ABS(OFFSET(F120,1,0,1,1))+ABS(OFFSET(H120,1,0,1,1)))-ABS(OFFSET(L120,1,0,1,1))),AND(J120-(F120+H120+OFFSET(H120,2,0,1,1)-L120-Q120)&lt;=ABS(OFFSET(N120,1,0,1,1)),ABS(OFFSET(N120,1,0,1,1))&lt;=J120)),IF(OR(OFFSET(F120,2,0,1,1)&lt;0,OFFSET(H120,2,0,1,1)&lt;0,OFFSET(J120,2,0,1,1)&lt;0,OFFSET(L120,2,0,1,1)&lt;0),IF(J120&gt;(ABS(OFFSET(F120,2,0,1,1))+ABS(OFFSET(H120,2,0,1,1)))-ABS(OFFSET(L120,2,0,1,1)),AND(J120-(F120+H120+OFFSET(H120,1,0,1,1)-L120-Q120)&lt;=ABS(OFFSET(N120,2,0,1,1)),ABS(OFFSET(N120,2,0,1,1))&lt;=(ABS(OFFSET(F120,2,0,1,1))+ABS(OFFSET(H120,2,0,1,1)))-ABS(OFFSET(L120,2,0,1,1))),AND(J120-(F120+H120+OFFSET(H120,1,0,1,1)-L120-Q120)&lt;=ABS(OFFSET(N120,2,0,1,1)),ABS(OFFSET(N120,2,0,1,1))&lt;=J120)),TRUE))),AND(B120&lt;&gt;"",OFFSET(B120,1,0,1,1)="",OR(OFFSET(N120,1,0,1,1)&lt;&gt;"",OFFSET(P120,1,0,1,1)&lt;&gt;"",OR(OFFSET(F120,1,0,1,1)&lt;0,OFFSET(H120,1,0,1,1)&lt;0)),OR(OFFSET(B120,2,0,1,1)&lt;&gt;"",OFFSET(S120,2,0,1,1)=""),OR(D120&lt;&gt;"",COUNTIF(B120,"*自家製剤*")&gt;0),F120+H120-J120-O120+ABS(OFFSET(F120,1,0,1,1))+ABS(OFFSET(H120,1,0,1,1))-ABS(OFFSET(J120,1,0,1,1))=L120-Q120+ABS(OFFSET(L120,1,0,1,1)),IF(NOT(OR(OFFSET(F120,1,0,1,1)&lt;0,OFFSET(H120,1,0,1,1)&lt;0,OFFSET(J120,1,0,1,1)&lt;0,OFFSET(L120,1,0,1,1)&lt;0)),TRUE,IF(J120&gt;(ABS(OFFSET(F120,1,0,1,1))+ABS(OFFSET(H120,1,0,1,1)))-ABS(OFFSET(L120,1,0,1,1)),AND(J120-(F120+H120-L120-Q120)&lt;=ABS(OFFSET(N120,1,0,1,1)),ABS(OFFSET(N120,1,0,1,1))&lt;=(ABS(OFFSET(F120,1,0,1,1))+ABS(OFFSET(H120,1,0,1,1)))-ABS(OFFSET(L120,1,0,1,1))),AND(J120-(F120+H120-L120-Q120)&lt;=ABS(OFFSET(N120,1,0,1,1)),ABS(OFFSET(N120,1,0,1,1))&lt;=J120)))),AND(B120&lt;&gt;"",OR(D120&lt;&gt;"",COUNTIF(B120,"*自家製剤*")&gt;0),OR(OFFSET(B120,1,0,1,1)&lt;&gt;"",OFFSET(S120,1,0,1,1)=""),F120+H120-J120-O120=L120-Q120),AND(B120&lt;&gt;"",D120="",ABS(F120)+ABS(H120)-O120-ABS(J120)=ABS(L120),OR(F120&lt;0,H120&lt;0,J120&lt;0,L120&lt;0)),),"○",IF(AND(B120="",OR(F120&lt;&gt;"",H120&lt;&gt;"",J120&lt;&gt;"",L120&lt;&gt;""),R120&lt;&gt;""),"-","×"))))</f>
        <v/>
      </c>
      <c r="X120" s="82" t="str">
        <f t="shared" ca="1" si="26"/>
        <v/>
      </c>
    </row>
    <row r="121" spans="1:24" ht="39.950000000000003" customHeight="1">
      <c r="A121" s="16">
        <f t="shared" ca="1" si="27"/>
        <v>115</v>
      </c>
      <c r="B121" s="61"/>
      <c r="C121" s="55" t="str">
        <f ca="1">IF(AND(B121="",OFFSET(B121,-1,0,1,1)&lt;&gt;""),OFFSET(C121,-1,0,1,1),IF(AND(B121="",OFFSET(B121,-1,0,1,1)="",OR(OFFSET(N121,-1,0,1)&lt;&gt;"",OFFSET(P121,-1,0,1,1)&lt;&gt;"")),OFFSET(C121,-2,0,1,1),IFERROR(VLOOKUP(入力シート➁!B121,テーブル1[[#All],[医薬品名]:[単位2]],COLUMN(入力シート➁!P117)-3,0),"")))</f>
        <v/>
      </c>
      <c r="D121" s="62"/>
      <c r="E121" s="57" t="str">
        <f ca="1">IF(AND(B121="",OFFSET(B121,-1,0,1,1)&lt;&gt;""),OFFSET(E121,-1,0,1,1),IF(AND(B121="",OFFSET(B121,-1,0,1,1)="",OR(OR(OFFSET(F121,-1,0,1)&lt;0,OFFSET(H121,-1,0,1)&lt;0,OFFSET(J121,-1,0,1)&lt;0),OFFSET(P121,-1,0,1,1)&lt;&gt;"")),OFFSET(E121,-2,0,1,1),IFERROR(VLOOKUP(入力シート➁!B121,テーブル1[[#All],[医薬品名]:[単位2]],COLUMN(テーブル1[[#Headers],[単位2]])-3,0),"")))</f>
        <v/>
      </c>
      <c r="F121" s="63"/>
      <c r="G121" s="59" t="str">
        <f t="shared" ca="1" si="25"/>
        <v/>
      </c>
      <c r="H121" s="64"/>
      <c r="I121" s="59" t="str">
        <f t="shared" ca="1" si="28"/>
        <v/>
      </c>
      <c r="J121" s="70"/>
      <c r="K121" s="59" t="str">
        <f t="shared" ca="1" si="29"/>
        <v/>
      </c>
      <c r="L121" s="71"/>
      <c r="M121" s="59" t="str">
        <f t="shared" ca="1" si="30"/>
        <v/>
      </c>
      <c r="N121" s="72"/>
      <c r="O121" s="73"/>
      <c r="P121" s="73"/>
      <c r="Q121" s="83"/>
      <c r="R121" s="84"/>
      <c r="S121" s="80" t="str">
        <f ca="1">IF(入力シート①!$C$6="麻薬小売業者",$X121,$W121)</f>
        <v/>
      </c>
      <c r="V121" s="16">
        <f t="shared" si="21"/>
        <v>1</v>
      </c>
      <c r="W121" s="81" t="str">
        <f t="shared" ca="1" si="31"/>
        <v/>
      </c>
      <c r="X121" s="82" t="str">
        <f t="shared" ca="1" si="26"/>
        <v/>
      </c>
    </row>
    <row r="122" spans="1:24" ht="39.950000000000003" customHeight="1">
      <c r="A122" s="16">
        <f t="shared" ca="1" si="27"/>
        <v>116</v>
      </c>
      <c r="B122" s="61"/>
      <c r="C122" s="55" t="str">
        <f ca="1">IF(AND(B122="",OFFSET(B122,-1,0,1,1)&lt;&gt;""),OFFSET(C122,-1,0,1,1),IF(AND(B122="",OFFSET(B122,-1,0,1,1)="",OR(OFFSET(N122,-1,0,1)&lt;&gt;"",OFFSET(P122,-1,0,1,1)&lt;&gt;"")),OFFSET(C122,-2,0,1,1),IFERROR(VLOOKUP(入力シート➁!B122,テーブル1[[#All],[医薬品名]:[単位2]],COLUMN(入力シート➁!P118)-3,0),"")))</f>
        <v/>
      </c>
      <c r="D122" s="62"/>
      <c r="E122" s="57" t="str">
        <f ca="1">IF(AND(B122="",OFFSET(B122,-1,0,1,1)&lt;&gt;""),OFFSET(E122,-1,0,1,1),IF(AND(B122="",OFFSET(B122,-1,0,1,1)="",OR(OR(OFFSET(F122,-1,0,1)&lt;0,OFFSET(H122,-1,0,1)&lt;0,OFFSET(J122,-1,0,1)&lt;0),OFFSET(P122,-1,0,1,1)&lt;&gt;"")),OFFSET(E122,-2,0,1,1),IFERROR(VLOOKUP(入力シート➁!B122,テーブル1[[#All],[医薬品名]:[単位2]],COLUMN(テーブル1[[#Headers],[単位2]])-3,0),"")))</f>
        <v/>
      </c>
      <c r="F122" s="63"/>
      <c r="G122" s="59" t="str">
        <f t="shared" ca="1" si="25"/>
        <v/>
      </c>
      <c r="H122" s="64"/>
      <c r="I122" s="59" t="str">
        <f t="shared" ca="1" si="28"/>
        <v/>
      </c>
      <c r="J122" s="70"/>
      <c r="K122" s="59" t="str">
        <f t="shared" ca="1" si="29"/>
        <v/>
      </c>
      <c r="L122" s="71"/>
      <c r="M122" s="59" t="str">
        <f t="shared" ca="1" si="30"/>
        <v/>
      </c>
      <c r="N122" s="72"/>
      <c r="O122" s="73"/>
      <c r="P122" s="73"/>
      <c r="Q122" s="83"/>
      <c r="R122" s="84"/>
      <c r="S122" s="80" t="str">
        <f ca="1">IF(入力シート①!$C$6="麻薬小売業者",$X122,$W122)</f>
        <v/>
      </c>
      <c r="V122" s="16">
        <f t="shared" si="21"/>
        <v>1</v>
      </c>
      <c r="W122" s="81" t="str">
        <f t="shared" ca="1" si="31"/>
        <v/>
      </c>
      <c r="X122" s="82" t="str">
        <f t="shared" ca="1" si="26"/>
        <v/>
      </c>
    </row>
    <row r="123" spans="1:24" ht="39.950000000000003" customHeight="1">
      <c r="A123" s="16">
        <f t="shared" ca="1" si="27"/>
        <v>117</v>
      </c>
      <c r="B123" s="61"/>
      <c r="C123" s="55" t="str">
        <f ca="1">IF(AND(B123="",OFFSET(B123,-1,0,1,1)&lt;&gt;""),OFFSET(C123,-1,0,1,1),IF(AND(B123="",OFFSET(B123,-1,0,1,1)="",OR(OFFSET(N123,-1,0,1)&lt;&gt;"",OFFSET(P123,-1,0,1,1)&lt;&gt;"")),OFFSET(C123,-2,0,1,1),IFERROR(VLOOKUP(入力シート➁!B123,テーブル1[[#All],[医薬品名]:[単位2]],COLUMN(入力シート➁!P119)-3,0),"")))</f>
        <v/>
      </c>
      <c r="D123" s="62"/>
      <c r="E123" s="57" t="str">
        <f ca="1">IF(AND(B123="",OFFSET(B123,-1,0,1,1)&lt;&gt;""),OFFSET(E123,-1,0,1,1),IF(AND(B123="",OFFSET(B123,-1,0,1,1)="",OR(OR(OFFSET(F123,-1,0,1)&lt;0,OFFSET(H123,-1,0,1)&lt;0,OFFSET(J123,-1,0,1)&lt;0),OFFSET(P123,-1,0,1,1)&lt;&gt;"")),OFFSET(E123,-2,0,1,1),IFERROR(VLOOKUP(入力シート➁!B123,テーブル1[[#All],[医薬品名]:[単位2]],COLUMN(テーブル1[[#Headers],[単位2]])-3,0),"")))</f>
        <v/>
      </c>
      <c r="F123" s="63"/>
      <c r="G123" s="59" t="str">
        <f t="shared" ca="1" si="25"/>
        <v/>
      </c>
      <c r="H123" s="64"/>
      <c r="I123" s="59" t="str">
        <f t="shared" ca="1" si="28"/>
        <v/>
      </c>
      <c r="J123" s="70"/>
      <c r="K123" s="59" t="str">
        <f t="shared" ca="1" si="29"/>
        <v/>
      </c>
      <c r="L123" s="71"/>
      <c r="M123" s="59" t="str">
        <f t="shared" ca="1" si="30"/>
        <v/>
      </c>
      <c r="N123" s="72"/>
      <c r="O123" s="73"/>
      <c r="P123" s="73"/>
      <c r="Q123" s="83"/>
      <c r="R123" s="84"/>
      <c r="S123" s="80" t="str">
        <f ca="1">IF(入力シート①!$C$6="麻薬小売業者",$X123,$W123)</f>
        <v/>
      </c>
      <c r="V123" s="16">
        <f t="shared" si="21"/>
        <v>1</v>
      </c>
      <c r="W123" s="81" t="str">
        <f t="shared" ca="1" si="31"/>
        <v/>
      </c>
      <c r="X123" s="82" t="str">
        <f t="shared" ca="1" si="26"/>
        <v/>
      </c>
    </row>
    <row r="124" spans="1:24" ht="39.950000000000003" customHeight="1">
      <c r="A124" s="16">
        <f t="shared" ca="1" si="27"/>
        <v>118</v>
      </c>
      <c r="B124" s="61"/>
      <c r="C124" s="55" t="str">
        <f ca="1">IF(AND(B124="",OFFSET(B124,-1,0,1,1)&lt;&gt;""),OFFSET(C124,-1,0,1,1),IF(AND(B124="",OFFSET(B124,-1,0,1,1)="",OR(OFFSET(N124,-1,0,1)&lt;&gt;"",OFFSET(P124,-1,0,1,1)&lt;&gt;"")),OFFSET(C124,-2,0,1,1),IFERROR(VLOOKUP(入力シート➁!B124,テーブル1[[#All],[医薬品名]:[単位2]],COLUMN(入力シート➁!P120)-3,0),"")))</f>
        <v/>
      </c>
      <c r="D124" s="62"/>
      <c r="E124" s="57" t="str">
        <f ca="1">IF(AND(B124="",OFFSET(B124,-1,0,1,1)&lt;&gt;""),OFFSET(E124,-1,0,1,1),IF(AND(B124="",OFFSET(B124,-1,0,1,1)="",OR(OR(OFFSET(F124,-1,0,1)&lt;0,OFFSET(H124,-1,0,1)&lt;0,OFFSET(J124,-1,0,1)&lt;0),OFFSET(P124,-1,0,1,1)&lt;&gt;"")),OFFSET(E124,-2,0,1,1),IFERROR(VLOOKUP(入力シート➁!B124,テーブル1[[#All],[医薬品名]:[単位2]],COLUMN(テーブル1[[#Headers],[単位2]])-3,0),"")))</f>
        <v/>
      </c>
      <c r="F124" s="63"/>
      <c r="G124" s="59" t="str">
        <f t="shared" ca="1" si="25"/>
        <v/>
      </c>
      <c r="H124" s="64"/>
      <c r="I124" s="59" t="str">
        <f t="shared" ca="1" si="28"/>
        <v/>
      </c>
      <c r="J124" s="70"/>
      <c r="K124" s="59" t="str">
        <f t="shared" ca="1" si="29"/>
        <v/>
      </c>
      <c r="L124" s="71"/>
      <c r="M124" s="59" t="str">
        <f t="shared" ca="1" si="30"/>
        <v/>
      </c>
      <c r="N124" s="72"/>
      <c r="O124" s="73"/>
      <c r="P124" s="73"/>
      <c r="Q124" s="83"/>
      <c r="R124" s="84"/>
      <c r="S124" s="80" t="str">
        <f ca="1">IF(入力シート①!$C$6="麻薬小売業者",$X124,$W124)</f>
        <v/>
      </c>
      <c r="V124" s="16">
        <f t="shared" si="21"/>
        <v>1</v>
      </c>
      <c r="W124" s="81" t="str">
        <f t="shared" ca="1" si="31"/>
        <v/>
      </c>
      <c r="X124" s="82" t="str">
        <f t="shared" ca="1" si="26"/>
        <v/>
      </c>
    </row>
    <row r="125" spans="1:24" ht="39.950000000000003" customHeight="1">
      <c r="A125" s="16">
        <f t="shared" ca="1" si="27"/>
        <v>119</v>
      </c>
      <c r="B125" s="61"/>
      <c r="C125" s="55" t="str">
        <f ca="1">IF(AND(B125="",OFFSET(B125,-1,0,1,1)&lt;&gt;""),OFFSET(C125,-1,0,1,1),IF(AND(B125="",OFFSET(B125,-1,0,1,1)="",OR(OFFSET(N125,-1,0,1)&lt;&gt;"",OFFSET(P125,-1,0,1,1)&lt;&gt;"")),OFFSET(C125,-2,0,1,1),IFERROR(VLOOKUP(入力シート➁!B125,テーブル1[[#All],[医薬品名]:[単位2]],COLUMN(入力シート➁!P121)-3,0),"")))</f>
        <v/>
      </c>
      <c r="D125" s="62"/>
      <c r="E125" s="57" t="str">
        <f ca="1">IF(AND(B125="",OFFSET(B125,-1,0,1,1)&lt;&gt;""),OFFSET(E125,-1,0,1,1),IF(AND(B125="",OFFSET(B125,-1,0,1,1)="",OR(OR(OFFSET(F125,-1,0,1)&lt;0,OFFSET(H125,-1,0,1)&lt;0,OFFSET(J125,-1,0,1)&lt;0),OFFSET(P125,-1,0,1,1)&lt;&gt;"")),OFFSET(E125,-2,0,1,1),IFERROR(VLOOKUP(入力シート➁!B125,テーブル1[[#All],[医薬品名]:[単位2]],COLUMN(テーブル1[[#Headers],[単位2]])-3,0),"")))</f>
        <v/>
      </c>
      <c r="F125" s="63"/>
      <c r="G125" s="59" t="str">
        <f t="shared" ca="1" si="25"/>
        <v/>
      </c>
      <c r="H125" s="64"/>
      <c r="I125" s="59" t="str">
        <f t="shared" ca="1" si="28"/>
        <v/>
      </c>
      <c r="J125" s="70"/>
      <c r="K125" s="59" t="str">
        <f t="shared" ca="1" si="29"/>
        <v/>
      </c>
      <c r="L125" s="71"/>
      <c r="M125" s="59" t="str">
        <f t="shared" ca="1" si="30"/>
        <v/>
      </c>
      <c r="N125" s="72"/>
      <c r="O125" s="73"/>
      <c r="P125" s="73"/>
      <c r="Q125" s="83"/>
      <c r="R125" s="84"/>
      <c r="S125" s="80" t="str">
        <f ca="1">IF(入力シート①!$C$6="麻薬小売業者",$X125,$W125)</f>
        <v/>
      </c>
      <c r="V125" s="16">
        <f t="shared" si="21"/>
        <v>1</v>
      </c>
      <c r="W125" s="81" t="str">
        <f t="shared" ca="1" si="31"/>
        <v/>
      </c>
      <c r="X125" s="82" t="str">
        <f t="shared" ca="1" si="26"/>
        <v/>
      </c>
    </row>
    <row r="126" spans="1:24" ht="39.950000000000003" customHeight="1">
      <c r="A126" s="16">
        <f t="shared" ca="1" si="27"/>
        <v>120</v>
      </c>
      <c r="B126" s="61"/>
      <c r="C126" s="55" t="str">
        <f ca="1">IF(AND(B126="",OFFSET(B126,-1,0,1,1)&lt;&gt;""),OFFSET(C126,-1,0,1,1),IF(AND(B126="",OFFSET(B126,-1,0,1,1)="",OR(OFFSET(N126,-1,0,1)&lt;&gt;"",OFFSET(P126,-1,0,1,1)&lt;&gt;"")),OFFSET(C126,-2,0,1,1),IFERROR(VLOOKUP(入力シート➁!B126,テーブル1[[#All],[医薬品名]:[単位2]],COLUMN(入力シート➁!P122)-3,0),"")))</f>
        <v/>
      </c>
      <c r="D126" s="62"/>
      <c r="E126" s="57" t="str">
        <f ca="1">IF(AND(B126="",OFFSET(B126,-1,0,1,1)&lt;&gt;""),OFFSET(E126,-1,0,1,1),IF(AND(B126="",OFFSET(B126,-1,0,1,1)="",OR(OR(OFFSET(F126,-1,0,1)&lt;0,OFFSET(H126,-1,0,1)&lt;0,OFFSET(J126,-1,0,1)&lt;0),OFFSET(P126,-1,0,1,1)&lt;&gt;"")),OFFSET(E126,-2,0,1,1),IFERROR(VLOOKUP(入力シート➁!B126,テーブル1[[#All],[医薬品名]:[単位2]],COLUMN(テーブル1[[#Headers],[単位2]])-3,0),"")))</f>
        <v/>
      </c>
      <c r="F126" s="63"/>
      <c r="G126" s="59" t="str">
        <f t="shared" ca="1" si="25"/>
        <v/>
      </c>
      <c r="H126" s="64"/>
      <c r="I126" s="59" t="str">
        <f t="shared" ca="1" si="28"/>
        <v/>
      </c>
      <c r="J126" s="70"/>
      <c r="K126" s="59" t="str">
        <f t="shared" ca="1" si="29"/>
        <v/>
      </c>
      <c r="L126" s="71"/>
      <c r="M126" s="59" t="str">
        <f t="shared" ca="1" si="30"/>
        <v/>
      </c>
      <c r="N126" s="72"/>
      <c r="O126" s="73"/>
      <c r="P126" s="73"/>
      <c r="Q126" s="83"/>
      <c r="R126" s="84"/>
      <c r="S126" s="80" t="str">
        <f ca="1">IF(入力シート①!$C$6="麻薬小売業者",$X126,$W126)</f>
        <v/>
      </c>
      <c r="V126" s="16">
        <f t="shared" si="21"/>
        <v>1</v>
      </c>
      <c r="W126" s="81" t="str">
        <f t="shared" ca="1" si="31"/>
        <v/>
      </c>
      <c r="X126" s="82" t="str">
        <f t="shared" ca="1" si="26"/>
        <v/>
      </c>
    </row>
    <row r="127" spans="1:24" ht="39.950000000000003" customHeight="1">
      <c r="A127" s="16">
        <f t="shared" ca="1" si="27"/>
        <v>121</v>
      </c>
      <c r="B127" s="61"/>
      <c r="C127" s="55" t="str">
        <f ca="1">IF(AND(B127="",OFFSET(B127,-1,0,1,1)&lt;&gt;""),OFFSET(C127,-1,0,1,1),IF(AND(B127="",OFFSET(B127,-1,0,1,1)="",OR(OFFSET(N127,-1,0,1)&lt;&gt;"",OFFSET(P127,-1,0,1,1)&lt;&gt;"")),OFFSET(C127,-2,0,1,1),IFERROR(VLOOKUP(入力シート➁!B127,テーブル1[[#All],[医薬品名]:[単位2]],COLUMN(入力シート➁!P123)-3,0),"")))</f>
        <v/>
      </c>
      <c r="D127" s="62"/>
      <c r="E127" s="57" t="str">
        <f ca="1">IF(AND(B127="",OFFSET(B127,-1,0,1,1)&lt;&gt;""),OFFSET(E127,-1,0,1,1),IF(AND(B127="",OFFSET(B127,-1,0,1,1)="",OR(OR(OFFSET(F127,-1,0,1)&lt;0,OFFSET(H127,-1,0,1)&lt;0,OFFSET(J127,-1,0,1)&lt;0),OFFSET(P127,-1,0,1,1)&lt;&gt;"")),OFFSET(E127,-2,0,1,1),IFERROR(VLOOKUP(入力シート➁!B127,テーブル1[[#All],[医薬品名]:[単位2]],COLUMN(テーブル1[[#Headers],[単位2]])-3,0),"")))</f>
        <v/>
      </c>
      <c r="F127" s="63"/>
      <c r="G127" s="59" t="str">
        <f t="shared" ca="1" si="25"/>
        <v/>
      </c>
      <c r="H127" s="64"/>
      <c r="I127" s="59" t="str">
        <f t="shared" ca="1" si="28"/>
        <v/>
      </c>
      <c r="J127" s="70"/>
      <c r="K127" s="59" t="str">
        <f t="shared" ca="1" si="29"/>
        <v/>
      </c>
      <c r="L127" s="71"/>
      <c r="M127" s="59" t="str">
        <f t="shared" ca="1" si="30"/>
        <v/>
      </c>
      <c r="N127" s="72"/>
      <c r="O127" s="73"/>
      <c r="P127" s="73"/>
      <c r="Q127" s="83"/>
      <c r="R127" s="84"/>
      <c r="S127" s="80" t="str">
        <f ca="1">IF(入力シート①!$C$6="麻薬小売業者",$X127,$W127)</f>
        <v/>
      </c>
      <c r="V127" s="16">
        <f t="shared" si="21"/>
        <v>1</v>
      </c>
      <c r="W127" s="81" t="str">
        <f t="shared" ca="1" si="31"/>
        <v/>
      </c>
      <c r="X127" s="82" t="str">
        <f t="shared" ca="1" si="26"/>
        <v/>
      </c>
    </row>
    <row r="128" spans="1:24" ht="39.950000000000003" customHeight="1">
      <c r="A128" s="16">
        <f t="shared" ca="1" si="27"/>
        <v>122</v>
      </c>
      <c r="B128" s="61"/>
      <c r="C128" s="55" t="str">
        <f ca="1">IF(AND(B128="",OFFSET(B128,-1,0,1,1)&lt;&gt;""),OFFSET(C128,-1,0,1,1),IF(AND(B128="",OFFSET(B128,-1,0,1,1)="",OR(OFFSET(N128,-1,0,1)&lt;&gt;"",OFFSET(P128,-1,0,1,1)&lt;&gt;"")),OFFSET(C128,-2,0,1,1),IFERROR(VLOOKUP(入力シート➁!B128,テーブル1[[#All],[医薬品名]:[単位2]],COLUMN(入力シート➁!P124)-3,0),"")))</f>
        <v/>
      </c>
      <c r="D128" s="62"/>
      <c r="E128" s="57" t="str">
        <f ca="1">IF(AND(B128="",OFFSET(B128,-1,0,1,1)&lt;&gt;""),OFFSET(E128,-1,0,1,1),IF(AND(B128="",OFFSET(B128,-1,0,1,1)="",OR(OR(OFFSET(F128,-1,0,1)&lt;0,OFFSET(H128,-1,0,1)&lt;0,OFFSET(J128,-1,0,1)&lt;0),OFFSET(P128,-1,0,1,1)&lt;&gt;"")),OFFSET(E128,-2,0,1,1),IFERROR(VLOOKUP(入力シート➁!B128,テーブル1[[#All],[医薬品名]:[単位2]],COLUMN(テーブル1[[#Headers],[単位2]])-3,0),"")))</f>
        <v/>
      </c>
      <c r="F128" s="63"/>
      <c r="G128" s="59" t="str">
        <f t="shared" ca="1" si="25"/>
        <v/>
      </c>
      <c r="H128" s="64"/>
      <c r="I128" s="59" t="str">
        <f t="shared" ca="1" si="28"/>
        <v/>
      </c>
      <c r="J128" s="70"/>
      <c r="K128" s="59" t="str">
        <f t="shared" ca="1" si="29"/>
        <v/>
      </c>
      <c r="L128" s="71"/>
      <c r="M128" s="59" t="str">
        <f t="shared" ca="1" si="30"/>
        <v/>
      </c>
      <c r="N128" s="72"/>
      <c r="O128" s="73"/>
      <c r="P128" s="73"/>
      <c r="Q128" s="83"/>
      <c r="R128" s="84"/>
      <c r="S128" s="80" t="str">
        <f ca="1">IF(入力シート①!$C$6="麻薬小売業者",$X128,$W128)</f>
        <v/>
      </c>
      <c r="V128" s="16">
        <f t="shared" si="21"/>
        <v>1</v>
      </c>
      <c r="W128" s="81" t="str">
        <f t="shared" ca="1" si="31"/>
        <v/>
      </c>
      <c r="X128" s="82" t="str">
        <f t="shared" ca="1" si="26"/>
        <v/>
      </c>
    </row>
    <row r="129" spans="1:24" ht="39.950000000000003" customHeight="1">
      <c r="A129" s="16">
        <f t="shared" ca="1" si="27"/>
        <v>123</v>
      </c>
      <c r="B129" s="61"/>
      <c r="C129" s="55" t="str">
        <f ca="1">IF(AND(B129="",OFFSET(B129,-1,0,1,1)&lt;&gt;""),OFFSET(C129,-1,0,1,1),IF(AND(B129="",OFFSET(B129,-1,0,1,1)="",OR(OFFSET(N129,-1,0,1)&lt;&gt;"",OFFSET(P129,-1,0,1,1)&lt;&gt;"")),OFFSET(C129,-2,0,1,1),IFERROR(VLOOKUP(入力シート➁!B129,テーブル1[[#All],[医薬品名]:[単位2]],COLUMN(入力シート➁!P125)-3,0),"")))</f>
        <v/>
      </c>
      <c r="D129" s="62"/>
      <c r="E129" s="57" t="str">
        <f ca="1">IF(AND(B129="",OFFSET(B129,-1,0,1,1)&lt;&gt;""),OFFSET(E129,-1,0,1,1),IF(AND(B129="",OFFSET(B129,-1,0,1,1)="",OR(OR(OFFSET(F129,-1,0,1)&lt;0,OFFSET(H129,-1,0,1)&lt;0,OFFSET(J129,-1,0,1)&lt;0),OFFSET(P129,-1,0,1,1)&lt;&gt;"")),OFFSET(E129,-2,0,1,1),IFERROR(VLOOKUP(入力シート➁!B129,テーブル1[[#All],[医薬品名]:[単位2]],COLUMN(テーブル1[[#Headers],[単位2]])-3,0),"")))</f>
        <v/>
      </c>
      <c r="F129" s="63"/>
      <c r="G129" s="59" t="str">
        <f t="shared" ca="1" si="25"/>
        <v/>
      </c>
      <c r="H129" s="64"/>
      <c r="I129" s="59" t="str">
        <f t="shared" ca="1" si="28"/>
        <v/>
      </c>
      <c r="J129" s="70"/>
      <c r="K129" s="59" t="str">
        <f t="shared" ca="1" si="29"/>
        <v/>
      </c>
      <c r="L129" s="71"/>
      <c r="M129" s="59" t="str">
        <f t="shared" ca="1" si="30"/>
        <v/>
      </c>
      <c r="N129" s="72"/>
      <c r="O129" s="73"/>
      <c r="P129" s="73"/>
      <c r="Q129" s="83"/>
      <c r="R129" s="84"/>
      <c r="S129" s="80" t="str">
        <f ca="1">IF(入力シート①!$C$6="麻薬小売業者",$X129,$W129)</f>
        <v/>
      </c>
      <c r="V129" s="16">
        <f t="shared" si="21"/>
        <v>1</v>
      </c>
      <c r="W129" s="81" t="str">
        <f t="shared" ca="1" si="31"/>
        <v/>
      </c>
      <c r="X129" s="82" t="str">
        <f t="shared" ca="1" si="26"/>
        <v/>
      </c>
    </row>
    <row r="130" spans="1:24" ht="39.950000000000003" customHeight="1">
      <c r="A130" s="16">
        <f t="shared" ca="1" si="27"/>
        <v>124</v>
      </c>
      <c r="B130" s="61"/>
      <c r="C130" s="55" t="str">
        <f ca="1">IF(AND(B130="",OFFSET(B130,-1,0,1,1)&lt;&gt;""),OFFSET(C130,-1,0,1,1),IF(AND(B130="",OFFSET(B130,-1,0,1,1)="",OR(OFFSET(N130,-1,0,1)&lt;&gt;"",OFFSET(P130,-1,0,1,1)&lt;&gt;"")),OFFSET(C130,-2,0,1,1),IFERROR(VLOOKUP(入力シート➁!B130,テーブル1[[#All],[医薬品名]:[単位2]],COLUMN(入力シート➁!P126)-3,0),"")))</f>
        <v/>
      </c>
      <c r="D130" s="62"/>
      <c r="E130" s="57" t="str">
        <f ca="1">IF(AND(B130="",OFFSET(B130,-1,0,1,1)&lt;&gt;""),OFFSET(E130,-1,0,1,1),IF(AND(B130="",OFFSET(B130,-1,0,1,1)="",OR(OR(OFFSET(F130,-1,0,1)&lt;0,OFFSET(H130,-1,0,1)&lt;0,OFFSET(J130,-1,0,1)&lt;0),OFFSET(P130,-1,0,1,1)&lt;&gt;"")),OFFSET(E130,-2,0,1,1),IFERROR(VLOOKUP(入力シート➁!B130,テーブル1[[#All],[医薬品名]:[単位2]],COLUMN(テーブル1[[#Headers],[単位2]])-3,0),"")))</f>
        <v/>
      </c>
      <c r="F130" s="63"/>
      <c r="G130" s="59" t="str">
        <f t="shared" ca="1" si="25"/>
        <v/>
      </c>
      <c r="H130" s="64"/>
      <c r="I130" s="59" t="str">
        <f t="shared" ca="1" si="28"/>
        <v/>
      </c>
      <c r="J130" s="70"/>
      <c r="K130" s="59" t="str">
        <f t="shared" ca="1" si="29"/>
        <v/>
      </c>
      <c r="L130" s="71"/>
      <c r="M130" s="59" t="str">
        <f t="shared" ca="1" si="30"/>
        <v/>
      </c>
      <c r="N130" s="72"/>
      <c r="O130" s="73"/>
      <c r="P130" s="73"/>
      <c r="Q130" s="83"/>
      <c r="R130" s="84"/>
      <c r="S130" s="80" t="str">
        <f ca="1">IF(入力シート①!$C$6="麻薬小売業者",$X130,$W130)</f>
        <v/>
      </c>
      <c r="V130" s="16">
        <f t="shared" si="21"/>
        <v>1</v>
      </c>
      <c r="W130" s="81" t="str">
        <f t="shared" ca="1" si="31"/>
        <v/>
      </c>
      <c r="X130" s="82" t="str">
        <f t="shared" ca="1" si="26"/>
        <v/>
      </c>
    </row>
    <row r="131" spans="1:24" ht="39.950000000000003" customHeight="1">
      <c r="A131" s="16">
        <f t="shared" ca="1" si="27"/>
        <v>125</v>
      </c>
      <c r="B131" s="61"/>
      <c r="C131" s="55" t="str">
        <f ca="1">IF(AND(B131="",OFFSET(B131,-1,0,1,1)&lt;&gt;""),OFFSET(C131,-1,0,1,1),IF(AND(B131="",OFFSET(B131,-1,0,1,1)="",OR(OFFSET(N131,-1,0,1)&lt;&gt;"",OFFSET(P131,-1,0,1,1)&lt;&gt;"")),OFFSET(C131,-2,0,1,1),IFERROR(VLOOKUP(入力シート➁!B131,テーブル1[[#All],[医薬品名]:[単位2]],COLUMN(入力シート➁!P127)-3,0),"")))</f>
        <v/>
      </c>
      <c r="D131" s="62"/>
      <c r="E131" s="57" t="str">
        <f ca="1">IF(AND(B131="",OFFSET(B131,-1,0,1,1)&lt;&gt;""),OFFSET(E131,-1,0,1,1),IF(AND(B131="",OFFSET(B131,-1,0,1,1)="",OR(OR(OFFSET(F131,-1,0,1)&lt;0,OFFSET(H131,-1,0,1)&lt;0,OFFSET(J131,-1,0,1)&lt;0),OFFSET(P131,-1,0,1,1)&lt;&gt;"")),OFFSET(E131,-2,0,1,1),IFERROR(VLOOKUP(入力シート➁!B131,テーブル1[[#All],[医薬品名]:[単位2]],COLUMN(テーブル1[[#Headers],[単位2]])-3,0),"")))</f>
        <v/>
      </c>
      <c r="F131" s="63"/>
      <c r="G131" s="59" t="str">
        <f t="shared" ca="1" si="25"/>
        <v/>
      </c>
      <c r="H131" s="64"/>
      <c r="I131" s="59" t="str">
        <f t="shared" ca="1" si="28"/>
        <v/>
      </c>
      <c r="J131" s="70"/>
      <c r="K131" s="59" t="str">
        <f t="shared" ca="1" si="29"/>
        <v/>
      </c>
      <c r="L131" s="71"/>
      <c r="M131" s="59" t="str">
        <f t="shared" ca="1" si="30"/>
        <v/>
      </c>
      <c r="N131" s="72"/>
      <c r="O131" s="73"/>
      <c r="P131" s="73"/>
      <c r="Q131" s="83"/>
      <c r="R131" s="84"/>
      <c r="S131" s="80" t="str">
        <f ca="1">IF(入力シート①!$C$6="麻薬小売業者",$X131,$W131)</f>
        <v/>
      </c>
      <c r="V131" s="16">
        <f t="shared" si="21"/>
        <v>1</v>
      </c>
      <c r="W131" s="81" t="str">
        <f t="shared" ca="1" si="31"/>
        <v/>
      </c>
      <c r="X131" s="82" t="str">
        <f t="shared" ca="1" si="26"/>
        <v/>
      </c>
    </row>
    <row r="132" spans="1:24" ht="39.950000000000003" customHeight="1">
      <c r="A132" s="16">
        <f t="shared" ca="1" si="27"/>
        <v>126</v>
      </c>
      <c r="B132" s="61"/>
      <c r="C132" s="55" t="str">
        <f ca="1">IF(AND(B132="",OFFSET(B132,-1,0,1,1)&lt;&gt;""),OFFSET(C132,-1,0,1,1),IF(AND(B132="",OFFSET(B132,-1,0,1,1)="",OR(OFFSET(N132,-1,0,1)&lt;&gt;"",OFFSET(P132,-1,0,1,1)&lt;&gt;"")),OFFSET(C132,-2,0,1,1),IFERROR(VLOOKUP(入力シート➁!B132,テーブル1[[#All],[医薬品名]:[単位2]],COLUMN(入力シート➁!P128)-3,0),"")))</f>
        <v/>
      </c>
      <c r="D132" s="62"/>
      <c r="E132" s="57" t="str">
        <f ca="1">IF(AND(B132="",OFFSET(B132,-1,0,1,1)&lt;&gt;""),OFFSET(E132,-1,0,1,1),IF(AND(B132="",OFFSET(B132,-1,0,1,1)="",OR(OR(OFFSET(F132,-1,0,1)&lt;0,OFFSET(H132,-1,0,1)&lt;0,OFFSET(J132,-1,0,1)&lt;0),OFFSET(P132,-1,0,1,1)&lt;&gt;"")),OFFSET(E132,-2,0,1,1),IFERROR(VLOOKUP(入力シート➁!B132,テーブル1[[#All],[医薬品名]:[単位2]],COLUMN(テーブル1[[#Headers],[単位2]])-3,0),"")))</f>
        <v/>
      </c>
      <c r="F132" s="63"/>
      <c r="G132" s="59" t="str">
        <f t="shared" ca="1" si="25"/>
        <v/>
      </c>
      <c r="H132" s="64"/>
      <c r="I132" s="59" t="str">
        <f t="shared" ca="1" si="28"/>
        <v/>
      </c>
      <c r="J132" s="70"/>
      <c r="K132" s="59" t="str">
        <f t="shared" ca="1" si="29"/>
        <v/>
      </c>
      <c r="L132" s="71"/>
      <c r="M132" s="59" t="str">
        <f t="shared" ca="1" si="30"/>
        <v/>
      </c>
      <c r="N132" s="72"/>
      <c r="O132" s="73"/>
      <c r="P132" s="73"/>
      <c r="Q132" s="83"/>
      <c r="R132" s="84"/>
      <c r="S132" s="80" t="str">
        <f ca="1">IF(入力シート①!$C$6="麻薬小売業者",$X132,$W132)</f>
        <v/>
      </c>
      <c r="V132" s="16">
        <f t="shared" si="21"/>
        <v>1</v>
      </c>
      <c r="W132" s="81" t="str">
        <f t="shared" ca="1" si="31"/>
        <v/>
      </c>
      <c r="X132" s="82" t="str">
        <f t="shared" ca="1" si="26"/>
        <v/>
      </c>
    </row>
    <row r="133" spans="1:24" ht="39.950000000000003" customHeight="1">
      <c r="A133" s="16">
        <f t="shared" ca="1" si="27"/>
        <v>127</v>
      </c>
      <c r="B133" s="61"/>
      <c r="C133" s="55" t="str">
        <f ca="1">IF(AND(B133="",OFFSET(B133,-1,0,1,1)&lt;&gt;""),OFFSET(C133,-1,0,1,1),IF(AND(B133="",OFFSET(B133,-1,0,1,1)="",OR(OFFSET(N133,-1,0,1)&lt;&gt;"",OFFSET(P133,-1,0,1,1)&lt;&gt;"")),OFFSET(C133,-2,0,1,1),IFERROR(VLOOKUP(入力シート➁!B133,テーブル1[[#All],[医薬品名]:[単位2]],COLUMN(入力シート➁!P129)-3,0),"")))</f>
        <v/>
      </c>
      <c r="D133" s="62"/>
      <c r="E133" s="57" t="str">
        <f ca="1">IF(AND(B133="",OFFSET(B133,-1,0,1,1)&lt;&gt;""),OFFSET(E133,-1,0,1,1),IF(AND(B133="",OFFSET(B133,-1,0,1,1)="",OR(OR(OFFSET(F133,-1,0,1)&lt;0,OFFSET(H133,-1,0,1)&lt;0,OFFSET(J133,-1,0,1)&lt;0),OFFSET(P133,-1,0,1,1)&lt;&gt;"")),OFFSET(E133,-2,0,1,1),IFERROR(VLOOKUP(入力シート➁!B133,テーブル1[[#All],[医薬品名]:[単位2]],COLUMN(テーブル1[[#Headers],[単位2]])-3,0),"")))</f>
        <v/>
      </c>
      <c r="F133" s="63"/>
      <c r="G133" s="59" t="str">
        <f t="shared" ca="1" si="25"/>
        <v/>
      </c>
      <c r="H133" s="64"/>
      <c r="I133" s="59" t="str">
        <f t="shared" ca="1" si="28"/>
        <v/>
      </c>
      <c r="J133" s="70"/>
      <c r="K133" s="59" t="str">
        <f t="shared" ca="1" si="29"/>
        <v/>
      </c>
      <c r="L133" s="71"/>
      <c r="M133" s="59" t="str">
        <f t="shared" ca="1" si="30"/>
        <v/>
      </c>
      <c r="N133" s="72"/>
      <c r="O133" s="73"/>
      <c r="P133" s="73"/>
      <c r="Q133" s="83"/>
      <c r="R133" s="84"/>
      <c r="S133" s="80" t="str">
        <f ca="1">IF(入力シート①!$C$6="麻薬小売業者",$X133,$W133)</f>
        <v/>
      </c>
      <c r="V133" s="16">
        <f t="shared" si="21"/>
        <v>1</v>
      </c>
      <c r="W133" s="81" t="str">
        <f t="shared" ca="1" si="31"/>
        <v/>
      </c>
      <c r="X133" s="82" t="str">
        <f t="shared" ca="1" si="26"/>
        <v/>
      </c>
    </row>
    <row r="134" spans="1:24" ht="39.950000000000003" customHeight="1">
      <c r="A134" s="16">
        <f t="shared" ca="1" si="27"/>
        <v>128</v>
      </c>
      <c r="B134" s="61"/>
      <c r="C134" s="55" t="str">
        <f ca="1">IF(AND(B134="",OFFSET(B134,-1,0,1,1)&lt;&gt;""),OFFSET(C134,-1,0,1,1),IF(AND(B134="",OFFSET(B134,-1,0,1,1)="",OR(OFFSET(N134,-1,0,1)&lt;&gt;"",OFFSET(P134,-1,0,1,1)&lt;&gt;"")),OFFSET(C134,-2,0,1,1),IFERROR(VLOOKUP(入力シート➁!B134,テーブル1[[#All],[医薬品名]:[単位2]],COLUMN(入力シート➁!P130)-3,0),"")))</f>
        <v/>
      </c>
      <c r="D134" s="62"/>
      <c r="E134" s="57" t="str">
        <f ca="1">IF(AND(B134="",OFFSET(B134,-1,0,1,1)&lt;&gt;""),OFFSET(E134,-1,0,1,1),IF(AND(B134="",OFFSET(B134,-1,0,1,1)="",OR(OR(OFFSET(F134,-1,0,1)&lt;0,OFFSET(H134,-1,0,1)&lt;0,OFFSET(J134,-1,0,1)&lt;0),OFFSET(P134,-1,0,1,1)&lt;&gt;"")),OFFSET(E134,-2,0,1,1),IFERROR(VLOOKUP(入力シート➁!B134,テーブル1[[#All],[医薬品名]:[単位2]],COLUMN(テーブル1[[#Headers],[単位2]])-3,0),"")))</f>
        <v/>
      </c>
      <c r="F134" s="63"/>
      <c r="G134" s="59" t="str">
        <f t="shared" ca="1" si="25"/>
        <v/>
      </c>
      <c r="H134" s="64"/>
      <c r="I134" s="59" t="str">
        <f t="shared" ca="1" si="28"/>
        <v/>
      </c>
      <c r="J134" s="70"/>
      <c r="K134" s="59" t="str">
        <f t="shared" ca="1" si="29"/>
        <v/>
      </c>
      <c r="L134" s="71"/>
      <c r="M134" s="59" t="str">
        <f t="shared" ca="1" si="30"/>
        <v/>
      </c>
      <c r="N134" s="72"/>
      <c r="O134" s="73"/>
      <c r="P134" s="73"/>
      <c r="Q134" s="83"/>
      <c r="R134" s="84"/>
      <c r="S134" s="80" t="str">
        <f ca="1">IF(入力シート①!$C$6="麻薬小売業者",$X134,$W134)</f>
        <v/>
      </c>
      <c r="V134" s="16">
        <f t="shared" si="21"/>
        <v>1</v>
      </c>
      <c r="W134" s="81" t="str">
        <f t="shared" ca="1" si="31"/>
        <v/>
      </c>
      <c r="X134" s="82" t="str">
        <f t="shared" ca="1" si="26"/>
        <v/>
      </c>
    </row>
    <row r="135" spans="1:24" ht="39.950000000000003" customHeight="1">
      <c r="A135" s="16">
        <f t="shared" ca="1" si="27"/>
        <v>129</v>
      </c>
      <c r="B135" s="61"/>
      <c r="C135" s="55" t="str">
        <f ca="1">IF(AND(B135="",OFFSET(B135,-1,0,1,1)&lt;&gt;""),OFFSET(C135,-1,0,1,1),IF(AND(B135="",OFFSET(B135,-1,0,1,1)="",OR(OFFSET(N135,-1,0,1)&lt;&gt;"",OFFSET(P135,-1,0,1,1)&lt;&gt;"")),OFFSET(C135,-2,0,1,1),IFERROR(VLOOKUP(入力シート➁!B135,テーブル1[[#All],[医薬品名]:[単位2]],COLUMN(入力シート➁!P131)-3,0),"")))</f>
        <v/>
      </c>
      <c r="D135" s="62"/>
      <c r="E135" s="57" t="str">
        <f ca="1">IF(AND(B135="",OFFSET(B135,-1,0,1,1)&lt;&gt;""),OFFSET(E135,-1,0,1,1),IF(AND(B135="",OFFSET(B135,-1,0,1,1)="",OR(OR(OFFSET(F135,-1,0,1)&lt;0,OFFSET(H135,-1,0,1)&lt;0,OFFSET(J135,-1,0,1)&lt;0),OFFSET(P135,-1,0,1,1)&lt;&gt;"")),OFFSET(E135,-2,0,1,1),IFERROR(VLOOKUP(入力シート➁!B135,テーブル1[[#All],[医薬品名]:[単位2]],COLUMN(テーブル1[[#Headers],[単位2]])-3,0),"")))</f>
        <v/>
      </c>
      <c r="F135" s="63"/>
      <c r="G135" s="59" t="str">
        <f t="shared" ca="1" si="25"/>
        <v/>
      </c>
      <c r="H135" s="64"/>
      <c r="I135" s="59" t="str">
        <f t="shared" ca="1" si="28"/>
        <v/>
      </c>
      <c r="J135" s="70"/>
      <c r="K135" s="59" t="str">
        <f t="shared" ca="1" si="29"/>
        <v/>
      </c>
      <c r="L135" s="71"/>
      <c r="M135" s="59" t="str">
        <f t="shared" ca="1" si="30"/>
        <v/>
      </c>
      <c r="N135" s="72"/>
      <c r="O135" s="73"/>
      <c r="P135" s="73"/>
      <c r="Q135" s="83"/>
      <c r="R135" s="84"/>
      <c r="S135" s="80" t="str">
        <f ca="1">IF(入力シート①!$C$6="麻薬小売業者",$X135,$W135)</f>
        <v/>
      </c>
      <c r="V135" s="16">
        <f t="shared" si="21"/>
        <v>1</v>
      </c>
      <c r="W135" s="81" t="str">
        <f t="shared" ca="1" si="31"/>
        <v/>
      </c>
      <c r="X135" s="82" t="str">
        <f t="shared" ca="1" si="26"/>
        <v/>
      </c>
    </row>
    <row r="136" spans="1:24" ht="39.950000000000003" customHeight="1">
      <c r="A136" s="16">
        <f t="shared" ca="1" si="27"/>
        <v>130</v>
      </c>
      <c r="B136" s="61"/>
      <c r="C136" s="55" t="str">
        <f ca="1">IF(AND(B136="",OFFSET(B136,-1,0,1,1)&lt;&gt;""),OFFSET(C136,-1,0,1,1),IF(AND(B136="",OFFSET(B136,-1,0,1,1)="",OR(OFFSET(N136,-1,0,1)&lt;&gt;"",OFFSET(P136,-1,0,1,1)&lt;&gt;"")),OFFSET(C136,-2,0,1,1),IFERROR(VLOOKUP(入力シート➁!B136,テーブル1[[#All],[医薬品名]:[単位2]],COLUMN(入力シート➁!P132)-3,0),"")))</f>
        <v/>
      </c>
      <c r="D136" s="62"/>
      <c r="E136" s="57" t="str">
        <f ca="1">IF(AND(B136="",OFFSET(B136,-1,0,1,1)&lt;&gt;""),OFFSET(E136,-1,0,1,1),IF(AND(B136="",OFFSET(B136,-1,0,1,1)="",OR(OR(OFFSET(F136,-1,0,1)&lt;0,OFFSET(H136,-1,0,1)&lt;0,OFFSET(J136,-1,0,1)&lt;0),OFFSET(P136,-1,0,1,1)&lt;&gt;"")),OFFSET(E136,-2,0,1,1),IFERROR(VLOOKUP(入力シート➁!B136,テーブル1[[#All],[医薬品名]:[単位2]],COLUMN(テーブル1[[#Headers],[単位2]])-3,0),"")))</f>
        <v/>
      </c>
      <c r="F136" s="63"/>
      <c r="G136" s="59" t="str">
        <f t="shared" ref="G136:G156" ca="1" si="32">IF(AND(E136="V",C136&lt;&gt;""),"mL",E136)</f>
        <v/>
      </c>
      <c r="H136" s="64"/>
      <c r="I136" s="59" t="str">
        <f t="shared" ca="1" si="28"/>
        <v/>
      </c>
      <c r="J136" s="70"/>
      <c r="K136" s="59" t="str">
        <f t="shared" ca="1" si="29"/>
        <v/>
      </c>
      <c r="L136" s="71"/>
      <c r="M136" s="59" t="str">
        <f t="shared" ca="1" si="30"/>
        <v/>
      </c>
      <c r="N136" s="72"/>
      <c r="O136" s="73"/>
      <c r="P136" s="73"/>
      <c r="Q136" s="83"/>
      <c r="R136" s="84"/>
      <c r="S136" s="80" t="str">
        <f ca="1">IF(入力シート①!$C$6="麻薬小売業者",$X136,$W136)</f>
        <v/>
      </c>
      <c r="V136" s="16">
        <f t="shared" ref="V136:V156" si="33">IF(ABS(F136+H136+J136+L136)=ABS(F136)+ABS(H136)+ABS(J136)+ABS(L136),1,2)</f>
        <v>1</v>
      </c>
      <c r="W136" s="81" t="str">
        <f t="shared" ca="1" si="31"/>
        <v/>
      </c>
      <c r="X136" s="82" t="str">
        <f t="shared" ref="X136:X156" ca="1" si="34">IF(AND(D136="",F136="",H136="",J136="",L136="",B136="",N136="",O136="",P136="",Q136="",R136=""),"",IF(OR(AND(OR(N136&lt;&gt;"",O136&lt;&gt;"",P136&lt;&gt;"",Q136&lt;&gt;""),R136=""),AND(F136="",H136="",J136="",L136="")),"×",IF(OR(AND(B136&lt;&gt;"",OFFSET(B136,1,0,1,1)="",OR(OFFSET(D136,1,0,1,1)&lt;&gt;"",OFFSET(D136,2,0,1,1)&lt;&gt;"",COUNTIF(B136,"*倍散*")&gt;0),OR(D136&lt;&gt;"",COUNTIF(B136,"*倍散*")&gt;0),OR(OFFSET(P136,1,0,1,1)&lt;&gt;"",OFFSET(P136,2,0,1,1)&lt;&gt;""),OFFSET(B136,2,0,1,1)="",OR(AND(OR(OFFSET(H136,1,0,1,1)&lt;0,OFFSET(J136,1,0,1,1)&lt;0),ABS(OFFSET(H136,1,0,1,1))&lt;=H136,ABS(OFFSET(J136,1,0,1,1))&lt;=J136,OFFSET(J136,2,0,1,1)=""),AND(OR(OFFSET(H136,2,0,1,1)&lt;0,OFFSET(J136,2,0,1,1)&lt;0),ABS(OFFSET(H136,2,0,1,1))&lt;=H136,ABS(OFFSET(J136,2,0,1,1))&lt;=J136,OFFSET(J136,1,0,1,1)="")),F136+H136-J136-O136+IF(OFFSET(H136,1,0,1,1)&gt;=0,OFFSET(H136,1,0,1,1),0)+IF(OFFSET(H136,2,0,1,1)&gt;=0,OFFSET(H136,2,0,1,1),0)=L136-Q136,OFFSET(F136,1,0,1,1)="",OFFSET(L136,1,0,1,1)="",OFFSET(F136,2,0,1,1)="",OFFSET(L136,2,0,1,1)="",OFFSET(N136,1,0,1,1)="",OFFSET(N136,2,0,1,1)=""),AND(B136&lt;&gt;"",OFFSET(B136,1,0,1,1)="",OR(OFFSET(P136,1,0,1,1)&lt;&gt;"",AND(OR(OFFSET(H136,1,0,1,1)&lt;0,OFFSET(J136,1,0,1,1)&lt;0),ABS(OFFSET(H136,1,0,1,1))&lt;=H136,ABS(OFFSET(J136,1,0,1,1))&lt;=J136)),OR(OFFSET(B136,2,0,1,1)&lt;&gt;"",OFFSET(S136,2,0,1,1)=""),OR(D136&lt;&gt;"",COUNTIF(B136,"*倍散*")&gt;0),F136+H136-J136-O136+IF(OFFSET(H136,1,0,1,1)&gt;=0,OFFSET(H136,1,0,1,1),0)=L136-Q136,OFFSET(F136,1,0,1,1)="",OFFSET(L136,1,0,1,1)="",OFFSET(N136,1,0,1,1)=""),AND(B136&lt;&gt;"",OR(D136&lt;&gt;"",COUNTIF(B136,"*倍散*")&gt;0),OR(OFFSET(B136,1,0,1,1)&lt;&gt;"",OFFSET(S136,1,0,1,1)=""),F136+H136-J136-O136=L136-Q136)),"○",IF(AND(B136="",OR(F136&lt;&gt;"",H136&lt;&gt;"",J136&lt;&gt;"",L136&lt;&gt;""),R136&lt;&gt;""),"-","×"))))</f>
        <v/>
      </c>
    </row>
    <row r="137" spans="1:24" ht="39.950000000000003" customHeight="1">
      <c r="A137" s="16">
        <f t="shared" ref="A137:A156" ca="1" si="35">OFFSET(A137,-1,0,1,1)+1</f>
        <v>131</v>
      </c>
      <c r="B137" s="61"/>
      <c r="C137" s="55" t="str">
        <f ca="1">IF(AND(B137="",OFFSET(B137,-1,0,1,1)&lt;&gt;""),OFFSET(C137,-1,0,1,1),IF(AND(B137="",OFFSET(B137,-1,0,1,1)="",OR(OFFSET(N137,-1,0,1)&lt;&gt;"",OFFSET(P137,-1,0,1,1)&lt;&gt;"")),OFFSET(C137,-2,0,1,1),IFERROR(VLOOKUP(入力シート➁!B137,テーブル1[[#All],[医薬品名]:[単位2]],COLUMN(入力シート➁!P133)-3,0),"")))</f>
        <v/>
      </c>
      <c r="D137" s="62"/>
      <c r="E137" s="57" t="str">
        <f ca="1">IF(AND(B137="",OFFSET(B137,-1,0,1,1)&lt;&gt;""),OFFSET(E137,-1,0,1,1),IF(AND(B137="",OFFSET(B137,-1,0,1,1)="",OR(OR(OFFSET(F137,-1,0,1)&lt;0,OFFSET(H137,-1,0,1)&lt;0,OFFSET(J137,-1,0,1)&lt;0),OFFSET(P137,-1,0,1,1)&lt;&gt;"")),OFFSET(E137,-2,0,1,1),IFERROR(VLOOKUP(入力シート➁!B137,テーブル1[[#All],[医薬品名]:[単位2]],COLUMN(テーブル1[[#Headers],[単位2]])-3,0),"")))</f>
        <v/>
      </c>
      <c r="F137" s="63"/>
      <c r="G137" s="59" t="str">
        <f t="shared" ca="1" si="32"/>
        <v/>
      </c>
      <c r="H137" s="64"/>
      <c r="I137" s="59" t="str">
        <f t="shared" ref="I137:I156" ca="1" si="36">G137</f>
        <v/>
      </c>
      <c r="J137" s="70"/>
      <c r="K137" s="59" t="str">
        <f t="shared" ref="K137:K156" ca="1" si="37">G137</f>
        <v/>
      </c>
      <c r="L137" s="71"/>
      <c r="M137" s="59" t="str">
        <f t="shared" ref="M137:M156" ca="1" si="38">G137</f>
        <v/>
      </c>
      <c r="N137" s="72"/>
      <c r="O137" s="73"/>
      <c r="P137" s="73"/>
      <c r="Q137" s="83"/>
      <c r="R137" s="84"/>
      <c r="S137" s="80" t="str">
        <f ca="1">IF(入力シート①!$C$6="麻薬小売業者",$X137,$W137)</f>
        <v/>
      </c>
      <c r="V137" s="16">
        <f t="shared" si="33"/>
        <v>1</v>
      </c>
      <c r="W137" s="81" t="str">
        <f t="shared" ca="1" si="31"/>
        <v/>
      </c>
      <c r="X137" s="82" t="str">
        <f t="shared" ca="1" si="34"/>
        <v/>
      </c>
    </row>
    <row r="138" spans="1:24" ht="39.950000000000003" customHeight="1">
      <c r="A138" s="16">
        <f t="shared" ca="1" si="35"/>
        <v>132</v>
      </c>
      <c r="B138" s="61"/>
      <c r="C138" s="55" t="str">
        <f ca="1">IF(AND(B138="",OFFSET(B138,-1,0,1,1)&lt;&gt;""),OFFSET(C138,-1,0,1,1),IF(AND(B138="",OFFSET(B138,-1,0,1,1)="",OR(OFFSET(N138,-1,0,1)&lt;&gt;"",OFFSET(P138,-1,0,1,1)&lt;&gt;"")),OFFSET(C138,-2,0,1,1),IFERROR(VLOOKUP(入力シート➁!B138,テーブル1[[#All],[医薬品名]:[単位2]],COLUMN(入力シート➁!P134)-3,0),"")))</f>
        <v/>
      </c>
      <c r="D138" s="62"/>
      <c r="E138" s="57" t="str">
        <f ca="1">IF(AND(B138="",OFFSET(B138,-1,0,1,1)&lt;&gt;""),OFFSET(E138,-1,0,1,1),IF(AND(B138="",OFFSET(B138,-1,0,1,1)="",OR(OR(OFFSET(F138,-1,0,1)&lt;0,OFFSET(H138,-1,0,1)&lt;0,OFFSET(J138,-1,0,1)&lt;0),OFFSET(P138,-1,0,1,1)&lt;&gt;"")),OFFSET(E138,-2,0,1,1),IFERROR(VLOOKUP(入力シート➁!B138,テーブル1[[#All],[医薬品名]:[単位2]],COLUMN(テーブル1[[#Headers],[単位2]])-3,0),"")))</f>
        <v/>
      </c>
      <c r="F138" s="63"/>
      <c r="G138" s="59" t="str">
        <f t="shared" ca="1" si="32"/>
        <v/>
      </c>
      <c r="H138" s="64"/>
      <c r="I138" s="59" t="str">
        <f t="shared" ca="1" si="36"/>
        <v/>
      </c>
      <c r="J138" s="70"/>
      <c r="K138" s="59" t="str">
        <f t="shared" ca="1" si="37"/>
        <v/>
      </c>
      <c r="L138" s="71"/>
      <c r="M138" s="59" t="str">
        <f t="shared" ca="1" si="38"/>
        <v/>
      </c>
      <c r="N138" s="72"/>
      <c r="O138" s="73"/>
      <c r="P138" s="73"/>
      <c r="Q138" s="83"/>
      <c r="R138" s="84"/>
      <c r="S138" s="80" t="str">
        <f ca="1">IF(入力シート①!$C$6="麻薬小売業者",$X138,$W138)</f>
        <v/>
      </c>
      <c r="V138" s="16">
        <f t="shared" si="33"/>
        <v>1</v>
      </c>
      <c r="W138" s="81" t="str">
        <f t="shared" ca="1" si="31"/>
        <v/>
      </c>
      <c r="X138" s="82" t="str">
        <f t="shared" ca="1" si="34"/>
        <v/>
      </c>
    </row>
    <row r="139" spans="1:24" ht="39.950000000000003" customHeight="1">
      <c r="A139" s="16">
        <f t="shared" ca="1" si="35"/>
        <v>133</v>
      </c>
      <c r="B139" s="61"/>
      <c r="C139" s="55" t="str">
        <f ca="1">IF(AND(B139="",OFFSET(B139,-1,0,1,1)&lt;&gt;""),OFFSET(C139,-1,0,1,1),IF(AND(B139="",OFFSET(B139,-1,0,1,1)="",OR(OFFSET(N139,-1,0,1)&lt;&gt;"",OFFSET(P139,-1,0,1,1)&lt;&gt;"")),OFFSET(C139,-2,0,1,1),IFERROR(VLOOKUP(入力シート➁!B139,テーブル1[[#All],[医薬品名]:[単位2]],COLUMN(入力シート➁!P135)-3,0),"")))</f>
        <v/>
      </c>
      <c r="D139" s="62"/>
      <c r="E139" s="57" t="str">
        <f ca="1">IF(AND(B139="",OFFSET(B139,-1,0,1,1)&lt;&gt;""),OFFSET(E139,-1,0,1,1),IF(AND(B139="",OFFSET(B139,-1,0,1,1)="",OR(OR(OFFSET(F139,-1,0,1)&lt;0,OFFSET(H139,-1,0,1)&lt;0,OFFSET(J139,-1,0,1)&lt;0),OFFSET(P139,-1,0,1,1)&lt;&gt;"")),OFFSET(E139,-2,0,1,1),IFERROR(VLOOKUP(入力シート➁!B139,テーブル1[[#All],[医薬品名]:[単位2]],COLUMN(テーブル1[[#Headers],[単位2]])-3,0),"")))</f>
        <v/>
      </c>
      <c r="F139" s="63"/>
      <c r="G139" s="59" t="str">
        <f t="shared" ca="1" si="32"/>
        <v/>
      </c>
      <c r="H139" s="64"/>
      <c r="I139" s="59" t="str">
        <f t="shared" ca="1" si="36"/>
        <v/>
      </c>
      <c r="J139" s="70"/>
      <c r="K139" s="59" t="str">
        <f t="shared" ca="1" si="37"/>
        <v/>
      </c>
      <c r="L139" s="71"/>
      <c r="M139" s="59" t="str">
        <f t="shared" ca="1" si="38"/>
        <v/>
      </c>
      <c r="N139" s="72"/>
      <c r="O139" s="73"/>
      <c r="P139" s="73"/>
      <c r="Q139" s="83"/>
      <c r="R139" s="84"/>
      <c r="S139" s="80" t="str">
        <f ca="1">IF(入力シート①!$C$6="麻薬小売業者",$X139,$W139)</f>
        <v/>
      </c>
      <c r="V139" s="16">
        <f t="shared" si="33"/>
        <v>1</v>
      </c>
      <c r="W139" s="81" t="str">
        <f t="shared" ca="1" si="31"/>
        <v/>
      </c>
      <c r="X139" s="82" t="str">
        <f t="shared" ca="1" si="34"/>
        <v/>
      </c>
    </row>
    <row r="140" spans="1:24" ht="39.950000000000003" customHeight="1">
      <c r="A140" s="16">
        <f t="shared" ca="1" si="35"/>
        <v>134</v>
      </c>
      <c r="B140" s="61"/>
      <c r="C140" s="55" t="str">
        <f ca="1">IF(AND(B140="",OFFSET(B140,-1,0,1,1)&lt;&gt;""),OFFSET(C140,-1,0,1,1),IF(AND(B140="",OFFSET(B140,-1,0,1,1)="",OR(OFFSET(N140,-1,0,1)&lt;&gt;"",OFFSET(P140,-1,0,1,1)&lt;&gt;"")),OFFSET(C140,-2,0,1,1),IFERROR(VLOOKUP(入力シート➁!B140,テーブル1[[#All],[医薬品名]:[単位2]],COLUMN(入力シート➁!P136)-3,0),"")))</f>
        <v/>
      </c>
      <c r="D140" s="62"/>
      <c r="E140" s="57" t="str">
        <f ca="1">IF(AND(B140="",OFFSET(B140,-1,0,1,1)&lt;&gt;""),OFFSET(E140,-1,0,1,1),IF(AND(B140="",OFFSET(B140,-1,0,1,1)="",OR(OR(OFFSET(F140,-1,0,1)&lt;0,OFFSET(H140,-1,0,1)&lt;0,OFFSET(J140,-1,0,1)&lt;0),OFFSET(P140,-1,0,1,1)&lt;&gt;"")),OFFSET(E140,-2,0,1,1),IFERROR(VLOOKUP(入力シート➁!B140,テーブル1[[#All],[医薬品名]:[単位2]],COLUMN(テーブル1[[#Headers],[単位2]])-3,0),"")))</f>
        <v/>
      </c>
      <c r="F140" s="63"/>
      <c r="G140" s="59" t="str">
        <f t="shared" ca="1" si="32"/>
        <v/>
      </c>
      <c r="H140" s="64"/>
      <c r="I140" s="59" t="str">
        <f t="shared" ca="1" si="36"/>
        <v/>
      </c>
      <c r="J140" s="70"/>
      <c r="K140" s="59" t="str">
        <f t="shared" ca="1" si="37"/>
        <v/>
      </c>
      <c r="L140" s="71"/>
      <c r="M140" s="59" t="str">
        <f t="shared" ca="1" si="38"/>
        <v/>
      </c>
      <c r="N140" s="72"/>
      <c r="O140" s="73"/>
      <c r="P140" s="73"/>
      <c r="Q140" s="83"/>
      <c r="R140" s="84"/>
      <c r="S140" s="80" t="str">
        <f ca="1">IF(入力シート①!$C$6="麻薬小売業者",$X140,$W140)</f>
        <v/>
      </c>
      <c r="V140" s="16">
        <f t="shared" si="33"/>
        <v>1</v>
      </c>
      <c r="W140" s="81" t="str">
        <f t="shared" ca="1" si="31"/>
        <v/>
      </c>
      <c r="X140" s="82" t="str">
        <f t="shared" ca="1" si="34"/>
        <v/>
      </c>
    </row>
    <row r="141" spans="1:24" ht="39.950000000000003" customHeight="1">
      <c r="A141" s="16">
        <f t="shared" ca="1" si="35"/>
        <v>135</v>
      </c>
      <c r="B141" s="61"/>
      <c r="C141" s="55" t="str">
        <f ca="1">IF(AND(B141="",OFFSET(B141,-1,0,1,1)&lt;&gt;""),OFFSET(C141,-1,0,1,1),IF(AND(B141="",OFFSET(B141,-1,0,1,1)="",OR(OFFSET(N141,-1,0,1)&lt;&gt;"",OFFSET(P141,-1,0,1,1)&lt;&gt;"")),OFFSET(C141,-2,0,1,1),IFERROR(VLOOKUP(入力シート➁!B141,テーブル1[[#All],[医薬品名]:[単位2]],COLUMN(入力シート➁!P137)-3,0),"")))</f>
        <v/>
      </c>
      <c r="D141" s="62"/>
      <c r="E141" s="57" t="str">
        <f ca="1">IF(AND(B141="",OFFSET(B141,-1,0,1,1)&lt;&gt;""),OFFSET(E141,-1,0,1,1),IF(AND(B141="",OFFSET(B141,-1,0,1,1)="",OR(OR(OFFSET(F141,-1,0,1)&lt;0,OFFSET(H141,-1,0,1)&lt;0,OFFSET(J141,-1,0,1)&lt;0),OFFSET(P141,-1,0,1,1)&lt;&gt;"")),OFFSET(E141,-2,0,1,1),IFERROR(VLOOKUP(入力シート➁!B141,テーブル1[[#All],[医薬品名]:[単位2]],COLUMN(テーブル1[[#Headers],[単位2]])-3,0),"")))</f>
        <v/>
      </c>
      <c r="F141" s="63"/>
      <c r="G141" s="59" t="str">
        <f t="shared" ca="1" si="32"/>
        <v/>
      </c>
      <c r="H141" s="64"/>
      <c r="I141" s="59" t="str">
        <f t="shared" ca="1" si="36"/>
        <v/>
      </c>
      <c r="J141" s="70"/>
      <c r="K141" s="59" t="str">
        <f t="shared" ca="1" si="37"/>
        <v/>
      </c>
      <c r="L141" s="71"/>
      <c r="M141" s="59" t="str">
        <f t="shared" ca="1" si="38"/>
        <v/>
      </c>
      <c r="N141" s="72"/>
      <c r="O141" s="73"/>
      <c r="P141" s="73"/>
      <c r="Q141" s="83"/>
      <c r="R141" s="84"/>
      <c r="S141" s="80" t="str">
        <f ca="1">IF(入力シート①!$C$6="麻薬小売業者",$X141,$W141)</f>
        <v/>
      </c>
      <c r="V141" s="16">
        <f t="shared" si="33"/>
        <v>1</v>
      </c>
      <c r="W141" s="81" t="str">
        <f t="shared" ca="1" si="31"/>
        <v/>
      </c>
      <c r="X141" s="82" t="str">
        <f t="shared" ca="1" si="34"/>
        <v/>
      </c>
    </row>
    <row r="142" spans="1:24" ht="39.950000000000003" customHeight="1">
      <c r="A142" s="16">
        <f t="shared" ca="1" si="35"/>
        <v>136</v>
      </c>
      <c r="B142" s="61"/>
      <c r="C142" s="55" t="str">
        <f ca="1">IF(AND(B142="",OFFSET(B142,-1,0,1,1)&lt;&gt;""),OFFSET(C142,-1,0,1,1),IF(AND(B142="",OFFSET(B142,-1,0,1,1)="",OR(OFFSET(N142,-1,0,1)&lt;&gt;"",OFFSET(P142,-1,0,1,1)&lt;&gt;"")),OFFSET(C142,-2,0,1,1),IFERROR(VLOOKUP(入力シート➁!B142,テーブル1[[#All],[医薬品名]:[単位2]],COLUMN(入力シート➁!P138)-3,0),"")))</f>
        <v/>
      </c>
      <c r="D142" s="62"/>
      <c r="E142" s="57" t="str">
        <f ca="1">IF(AND(B142="",OFFSET(B142,-1,0,1,1)&lt;&gt;""),OFFSET(E142,-1,0,1,1),IF(AND(B142="",OFFSET(B142,-1,0,1,1)="",OR(OR(OFFSET(F142,-1,0,1)&lt;0,OFFSET(H142,-1,0,1)&lt;0,OFFSET(J142,-1,0,1)&lt;0),OFFSET(P142,-1,0,1,1)&lt;&gt;"")),OFFSET(E142,-2,0,1,1),IFERROR(VLOOKUP(入力シート➁!B142,テーブル1[[#All],[医薬品名]:[単位2]],COLUMN(テーブル1[[#Headers],[単位2]])-3,0),"")))</f>
        <v/>
      </c>
      <c r="F142" s="63"/>
      <c r="G142" s="59" t="str">
        <f t="shared" ca="1" si="32"/>
        <v/>
      </c>
      <c r="H142" s="64"/>
      <c r="I142" s="59" t="str">
        <f t="shared" ca="1" si="36"/>
        <v/>
      </c>
      <c r="J142" s="70"/>
      <c r="K142" s="59" t="str">
        <f t="shared" ca="1" si="37"/>
        <v/>
      </c>
      <c r="L142" s="71"/>
      <c r="M142" s="59" t="str">
        <f t="shared" ca="1" si="38"/>
        <v/>
      </c>
      <c r="N142" s="72"/>
      <c r="O142" s="73"/>
      <c r="P142" s="73"/>
      <c r="Q142" s="83"/>
      <c r="R142" s="84"/>
      <c r="S142" s="80" t="str">
        <f ca="1">IF(入力シート①!$C$6="麻薬小売業者",$X142,$W142)</f>
        <v/>
      </c>
      <c r="V142" s="16">
        <f t="shared" si="33"/>
        <v>1</v>
      </c>
      <c r="W142" s="81" t="str">
        <f t="shared" ca="1" si="31"/>
        <v/>
      </c>
      <c r="X142" s="82" t="str">
        <f t="shared" ca="1" si="34"/>
        <v/>
      </c>
    </row>
    <row r="143" spans="1:24" ht="39.950000000000003" customHeight="1">
      <c r="A143" s="16">
        <f t="shared" ca="1" si="35"/>
        <v>137</v>
      </c>
      <c r="B143" s="61"/>
      <c r="C143" s="55" t="str">
        <f ca="1">IF(AND(B143="",OFFSET(B143,-1,0,1,1)&lt;&gt;""),OFFSET(C143,-1,0,1,1),IF(AND(B143="",OFFSET(B143,-1,0,1,1)="",OR(OFFSET(N143,-1,0,1)&lt;&gt;"",OFFSET(P143,-1,0,1,1)&lt;&gt;"")),OFFSET(C143,-2,0,1,1),IFERROR(VLOOKUP(入力シート➁!B143,テーブル1[[#All],[医薬品名]:[単位2]],COLUMN(入力シート➁!P139)-3,0),"")))</f>
        <v/>
      </c>
      <c r="D143" s="62"/>
      <c r="E143" s="57" t="str">
        <f ca="1">IF(AND(B143="",OFFSET(B143,-1,0,1,1)&lt;&gt;""),OFFSET(E143,-1,0,1,1),IF(AND(B143="",OFFSET(B143,-1,0,1,1)="",OR(OR(OFFSET(F143,-1,0,1)&lt;0,OFFSET(H143,-1,0,1)&lt;0,OFFSET(J143,-1,0,1)&lt;0),OFFSET(P143,-1,0,1,1)&lt;&gt;"")),OFFSET(E143,-2,0,1,1),IFERROR(VLOOKUP(入力シート➁!B143,テーブル1[[#All],[医薬品名]:[単位2]],COLUMN(テーブル1[[#Headers],[単位2]])-3,0),"")))</f>
        <v/>
      </c>
      <c r="F143" s="63"/>
      <c r="G143" s="59" t="str">
        <f t="shared" ca="1" si="32"/>
        <v/>
      </c>
      <c r="H143" s="64"/>
      <c r="I143" s="59" t="str">
        <f t="shared" ca="1" si="36"/>
        <v/>
      </c>
      <c r="J143" s="70"/>
      <c r="K143" s="59" t="str">
        <f t="shared" ca="1" si="37"/>
        <v/>
      </c>
      <c r="L143" s="71"/>
      <c r="M143" s="59" t="str">
        <f t="shared" ca="1" si="38"/>
        <v/>
      </c>
      <c r="N143" s="72"/>
      <c r="O143" s="73"/>
      <c r="P143" s="73"/>
      <c r="Q143" s="83"/>
      <c r="R143" s="84"/>
      <c r="S143" s="80" t="str">
        <f ca="1">IF(入力シート①!$C$6="麻薬小売業者",$X143,$W143)</f>
        <v/>
      </c>
      <c r="V143" s="16">
        <f t="shared" si="33"/>
        <v>1</v>
      </c>
      <c r="W143" s="81" t="str">
        <f t="shared" ca="1" si="31"/>
        <v/>
      </c>
      <c r="X143" s="82" t="str">
        <f t="shared" ca="1" si="34"/>
        <v/>
      </c>
    </row>
    <row r="144" spans="1:24" ht="39.950000000000003" customHeight="1">
      <c r="A144" s="16">
        <f t="shared" ca="1" si="35"/>
        <v>138</v>
      </c>
      <c r="B144" s="61"/>
      <c r="C144" s="55" t="str">
        <f ca="1">IF(AND(B144="",OFFSET(B144,-1,0,1,1)&lt;&gt;""),OFFSET(C144,-1,0,1,1),IF(AND(B144="",OFFSET(B144,-1,0,1,1)="",OR(OFFSET(N144,-1,0,1)&lt;&gt;"",OFFSET(P144,-1,0,1,1)&lt;&gt;"")),OFFSET(C144,-2,0,1,1),IFERROR(VLOOKUP(入力シート➁!B144,テーブル1[[#All],[医薬品名]:[単位2]],COLUMN(入力シート➁!P140)-3,0),"")))</f>
        <v/>
      </c>
      <c r="D144" s="62"/>
      <c r="E144" s="57" t="str">
        <f ca="1">IF(AND(B144="",OFFSET(B144,-1,0,1,1)&lt;&gt;""),OFFSET(E144,-1,0,1,1),IF(AND(B144="",OFFSET(B144,-1,0,1,1)="",OR(OR(OFFSET(F144,-1,0,1)&lt;0,OFFSET(H144,-1,0,1)&lt;0,OFFSET(J144,-1,0,1)&lt;0),OFFSET(P144,-1,0,1,1)&lt;&gt;"")),OFFSET(E144,-2,0,1,1),IFERROR(VLOOKUP(入力シート➁!B144,テーブル1[[#All],[医薬品名]:[単位2]],COLUMN(テーブル1[[#Headers],[単位2]])-3,0),"")))</f>
        <v/>
      </c>
      <c r="F144" s="63"/>
      <c r="G144" s="59" t="str">
        <f t="shared" ca="1" si="32"/>
        <v/>
      </c>
      <c r="H144" s="64"/>
      <c r="I144" s="59" t="str">
        <f t="shared" ca="1" si="36"/>
        <v/>
      </c>
      <c r="J144" s="70"/>
      <c r="K144" s="59" t="str">
        <f t="shared" ca="1" si="37"/>
        <v/>
      </c>
      <c r="L144" s="71"/>
      <c r="M144" s="59" t="str">
        <f t="shared" ca="1" si="38"/>
        <v/>
      </c>
      <c r="N144" s="72"/>
      <c r="O144" s="73"/>
      <c r="P144" s="73"/>
      <c r="Q144" s="83"/>
      <c r="R144" s="84"/>
      <c r="S144" s="80" t="str">
        <f ca="1">IF(入力シート①!$C$6="麻薬小売業者",$X144,$W144)</f>
        <v/>
      </c>
      <c r="V144" s="16">
        <f t="shared" si="33"/>
        <v>1</v>
      </c>
      <c r="W144" s="81" t="str">
        <f t="shared" ca="1" si="31"/>
        <v/>
      </c>
      <c r="X144" s="82" t="str">
        <f t="shared" ca="1" si="34"/>
        <v/>
      </c>
    </row>
    <row r="145" spans="1:24" ht="39.950000000000003" customHeight="1">
      <c r="A145" s="16">
        <f t="shared" ca="1" si="35"/>
        <v>139</v>
      </c>
      <c r="B145" s="61"/>
      <c r="C145" s="55" t="str">
        <f ca="1">IF(AND(B145="",OFFSET(B145,-1,0,1,1)&lt;&gt;""),OFFSET(C145,-1,0,1,1),IF(AND(B145="",OFFSET(B145,-1,0,1,1)="",OR(OFFSET(N145,-1,0,1)&lt;&gt;"",OFFSET(P145,-1,0,1,1)&lt;&gt;"")),OFFSET(C145,-2,0,1,1),IFERROR(VLOOKUP(入力シート➁!B145,テーブル1[[#All],[医薬品名]:[単位2]],COLUMN(入力シート➁!P141)-3,0),"")))</f>
        <v/>
      </c>
      <c r="D145" s="62"/>
      <c r="E145" s="57" t="str">
        <f ca="1">IF(AND(B145="",OFFSET(B145,-1,0,1,1)&lt;&gt;""),OFFSET(E145,-1,0,1,1),IF(AND(B145="",OFFSET(B145,-1,0,1,1)="",OR(OR(OFFSET(F145,-1,0,1)&lt;0,OFFSET(H145,-1,0,1)&lt;0,OFFSET(J145,-1,0,1)&lt;0),OFFSET(P145,-1,0,1,1)&lt;&gt;"")),OFFSET(E145,-2,0,1,1),IFERROR(VLOOKUP(入力シート➁!B145,テーブル1[[#All],[医薬品名]:[単位2]],COLUMN(テーブル1[[#Headers],[単位2]])-3,0),"")))</f>
        <v/>
      </c>
      <c r="F145" s="63"/>
      <c r="G145" s="59" t="str">
        <f t="shared" ca="1" si="32"/>
        <v/>
      </c>
      <c r="H145" s="64"/>
      <c r="I145" s="59" t="str">
        <f t="shared" ca="1" si="36"/>
        <v/>
      </c>
      <c r="J145" s="70"/>
      <c r="K145" s="59" t="str">
        <f t="shared" ca="1" si="37"/>
        <v/>
      </c>
      <c r="L145" s="71"/>
      <c r="M145" s="59" t="str">
        <f t="shared" ca="1" si="38"/>
        <v/>
      </c>
      <c r="N145" s="72"/>
      <c r="O145" s="73"/>
      <c r="P145" s="73"/>
      <c r="Q145" s="83"/>
      <c r="R145" s="84"/>
      <c r="S145" s="80" t="str">
        <f ca="1">IF(入力シート①!$C$6="麻薬小売業者",$X145,$W145)</f>
        <v/>
      </c>
      <c r="V145" s="16">
        <f t="shared" si="33"/>
        <v>1</v>
      </c>
      <c r="W145" s="81" t="str">
        <f t="shared" ca="1" si="31"/>
        <v/>
      </c>
      <c r="X145" s="82" t="str">
        <f t="shared" ca="1" si="34"/>
        <v/>
      </c>
    </row>
    <row r="146" spans="1:24" ht="39.950000000000003" customHeight="1">
      <c r="A146" s="16">
        <f t="shared" ca="1" si="35"/>
        <v>140</v>
      </c>
      <c r="B146" s="61"/>
      <c r="C146" s="55" t="str">
        <f ca="1">IF(AND(B146="",OFFSET(B146,-1,0,1,1)&lt;&gt;""),OFFSET(C146,-1,0,1,1),IF(AND(B146="",OFFSET(B146,-1,0,1,1)="",OR(OFFSET(N146,-1,0,1)&lt;&gt;"",OFFSET(P146,-1,0,1,1)&lt;&gt;"")),OFFSET(C146,-2,0,1,1),IFERROR(VLOOKUP(入力シート➁!B146,テーブル1[[#All],[医薬品名]:[単位2]],COLUMN(入力シート➁!P142)-3,0),"")))</f>
        <v/>
      </c>
      <c r="D146" s="62"/>
      <c r="E146" s="57" t="str">
        <f ca="1">IF(AND(B146="",OFFSET(B146,-1,0,1,1)&lt;&gt;""),OFFSET(E146,-1,0,1,1),IF(AND(B146="",OFFSET(B146,-1,0,1,1)="",OR(OR(OFFSET(F146,-1,0,1)&lt;0,OFFSET(H146,-1,0,1)&lt;0,OFFSET(J146,-1,0,1)&lt;0),OFFSET(P146,-1,0,1,1)&lt;&gt;"")),OFFSET(E146,-2,0,1,1),IFERROR(VLOOKUP(入力シート➁!B146,テーブル1[[#All],[医薬品名]:[単位2]],COLUMN(テーブル1[[#Headers],[単位2]])-3,0),"")))</f>
        <v/>
      </c>
      <c r="F146" s="63"/>
      <c r="G146" s="59" t="str">
        <f t="shared" ca="1" si="32"/>
        <v/>
      </c>
      <c r="H146" s="64"/>
      <c r="I146" s="59" t="str">
        <f t="shared" ca="1" si="36"/>
        <v/>
      </c>
      <c r="J146" s="70"/>
      <c r="K146" s="59" t="str">
        <f t="shared" ca="1" si="37"/>
        <v/>
      </c>
      <c r="L146" s="71"/>
      <c r="M146" s="59" t="str">
        <f t="shared" ca="1" si="38"/>
        <v/>
      </c>
      <c r="N146" s="72"/>
      <c r="O146" s="73"/>
      <c r="P146" s="73"/>
      <c r="Q146" s="83"/>
      <c r="R146" s="84"/>
      <c r="S146" s="80" t="str">
        <f ca="1">IF(入力シート①!$C$6="麻薬小売業者",$X146,$W146)</f>
        <v/>
      </c>
      <c r="V146" s="16">
        <f t="shared" si="33"/>
        <v>1</v>
      </c>
      <c r="W146" s="81" t="str">
        <f t="shared" ca="1" si="31"/>
        <v/>
      </c>
      <c r="X146" s="82" t="str">
        <f t="shared" ca="1" si="34"/>
        <v/>
      </c>
    </row>
    <row r="147" spans="1:24" ht="39.950000000000003" customHeight="1">
      <c r="A147" s="16">
        <f t="shared" ca="1" si="35"/>
        <v>141</v>
      </c>
      <c r="B147" s="61"/>
      <c r="C147" s="55" t="str">
        <f ca="1">IF(AND(B147="",OFFSET(B147,-1,0,1,1)&lt;&gt;""),OFFSET(C147,-1,0,1,1),IF(AND(B147="",OFFSET(B147,-1,0,1,1)="",OR(OFFSET(N147,-1,0,1)&lt;&gt;"",OFFSET(P147,-1,0,1,1)&lt;&gt;"")),OFFSET(C147,-2,0,1,1),IFERROR(VLOOKUP(入力シート➁!B147,テーブル1[[#All],[医薬品名]:[単位2]],COLUMN(入力シート➁!P143)-3,0),"")))</f>
        <v/>
      </c>
      <c r="D147" s="62"/>
      <c r="E147" s="57" t="str">
        <f ca="1">IF(AND(B147="",OFFSET(B147,-1,0,1,1)&lt;&gt;""),OFFSET(E147,-1,0,1,1),IF(AND(B147="",OFFSET(B147,-1,0,1,1)="",OR(OR(OFFSET(F147,-1,0,1)&lt;0,OFFSET(H147,-1,0,1)&lt;0,OFFSET(J147,-1,0,1)&lt;0),OFFSET(P147,-1,0,1,1)&lt;&gt;"")),OFFSET(E147,-2,0,1,1),IFERROR(VLOOKUP(入力シート➁!B147,テーブル1[[#All],[医薬品名]:[単位2]],COLUMN(テーブル1[[#Headers],[単位2]])-3,0),"")))</f>
        <v/>
      </c>
      <c r="F147" s="63"/>
      <c r="G147" s="59" t="str">
        <f t="shared" ca="1" si="32"/>
        <v/>
      </c>
      <c r="H147" s="64"/>
      <c r="I147" s="59" t="str">
        <f t="shared" ca="1" si="36"/>
        <v/>
      </c>
      <c r="J147" s="70"/>
      <c r="K147" s="59" t="str">
        <f t="shared" ca="1" si="37"/>
        <v/>
      </c>
      <c r="L147" s="71"/>
      <c r="M147" s="59" t="str">
        <f t="shared" ca="1" si="38"/>
        <v/>
      </c>
      <c r="N147" s="72"/>
      <c r="O147" s="73"/>
      <c r="P147" s="73"/>
      <c r="Q147" s="83"/>
      <c r="R147" s="84"/>
      <c r="S147" s="80" t="str">
        <f ca="1">IF(入力シート①!$C$6="麻薬小売業者",$X147,$W147)</f>
        <v/>
      </c>
      <c r="V147" s="16">
        <f t="shared" si="33"/>
        <v>1</v>
      </c>
      <c r="W147" s="81" t="str">
        <f t="shared" ca="1" si="31"/>
        <v/>
      </c>
      <c r="X147" s="82" t="str">
        <f t="shared" ca="1" si="34"/>
        <v/>
      </c>
    </row>
    <row r="148" spans="1:24" ht="39.950000000000003" customHeight="1">
      <c r="A148" s="16">
        <f t="shared" ca="1" si="35"/>
        <v>142</v>
      </c>
      <c r="B148" s="61"/>
      <c r="C148" s="55" t="str">
        <f ca="1">IF(AND(B148="",OFFSET(B148,-1,0,1,1)&lt;&gt;""),OFFSET(C148,-1,0,1,1),IF(AND(B148="",OFFSET(B148,-1,0,1,1)="",OR(OFFSET(N148,-1,0,1)&lt;&gt;"",OFFSET(P148,-1,0,1,1)&lt;&gt;"")),OFFSET(C148,-2,0,1,1),IFERROR(VLOOKUP(入力シート➁!B148,テーブル1[[#All],[医薬品名]:[単位2]],COLUMN(入力シート➁!P144)-3,0),"")))</f>
        <v/>
      </c>
      <c r="D148" s="62"/>
      <c r="E148" s="57" t="str">
        <f ca="1">IF(AND(B148="",OFFSET(B148,-1,0,1,1)&lt;&gt;""),OFFSET(E148,-1,0,1,1),IF(AND(B148="",OFFSET(B148,-1,0,1,1)="",OR(OR(OFFSET(F148,-1,0,1)&lt;0,OFFSET(H148,-1,0,1)&lt;0,OFFSET(J148,-1,0,1)&lt;0),OFFSET(P148,-1,0,1,1)&lt;&gt;"")),OFFSET(E148,-2,0,1,1),IFERROR(VLOOKUP(入力シート➁!B148,テーブル1[[#All],[医薬品名]:[単位2]],COLUMN(テーブル1[[#Headers],[単位2]])-3,0),"")))</f>
        <v/>
      </c>
      <c r="F148" s="63"/>
      <c r="G148" s="59" t="str">
        <f t="shared" ca="1" si="32"/>
        <v/>
      </c>
      <c r="H148" s="64"/>
      <c r="I148" s="59" t="str">
        <f t="shared" ca="1" si="36"/>
        <v/>
      </c>
      <c r="J148" s="70"/>
      <c r="K148" s="59" t="str">
        <f t="shared" ca="1" si="37"/>
        <v/>
      </c>
      <c r="L148" s="71"/>
      <c r="M148" s="59" t="str">
        <f t="shared" ca="1" si="38"/>
        <v/>
      </c>
      <c r="N148" s="72"/>
      <c r="O148" s="73"/>
      <c r="P148" s="73"/>
      <c r="Q148" s="83"/>
      <c r="R148" s="84"/>
      <c r="S148" s="80" t="str">
        <f ca="1">IF(入力シート①!$C$6="麻薬小売業者",$X148,$W148)</f>
        <v/>
      </c>
      <c r="V148" s="16">
        <f t="shared" si="33"/>
        <v>1</v>
      </c>
      <c r="W148" s="81" t="str">
        <f t="shared" ca="1" si="31"/>
        <v/>
      </c>
      <c r="X148" s="82" t="str">
        <f t="shared" ca="1" si="34"/>
        <v/>
      </c>
    </row>
    <row r="149" spans="1:24" ht="39.950000000000003" customHeight="1">
      <c r="A149" s="16">
        <f t="shared" ca="1" si="35"/>
        <v>143</v>
      </c>
      <c r="B149" s="61"/>
      <c r="C149" s="55" t="str">
        <f ca="1">IF(AND(B149="",OFFSET(B149,-1,0,1,1)&lt;&gt;""),OFFSET(C149,-1,0,1,1),IF(AND(B149="",OFFSET(B149,-1,0,1,1)="",OR(OFFSET(N149,-1,0,1)&lt;&gt;"",OFFSET(P149,-1,0,1,1)&lt;&gt;"")),OFFSET(C149,-2,0,1,1),IFERROR(VLOOKUP(入力シート➁!B149,テーブル1[[#All],[医薬品名]:[単位2]],COLUMN(入力シート➁!P145)-3,0),"")))</f>
        <v/>
      </c>
      <c r="D149" s="62"/>
      <c r="E149" s="57" t="str">
        <f ca="1">IF(AND(B149="",OFFSET(B149,-1,0,1,1)&lt;&gt;""),OFFSET(E149,-1,0,1,1),IF(AND(B149="",OFFSET(B149,-1,0,1,1)="",OR(OR(OFFSET(F149,-1,0,1)&lt;0,OFFSET(H149,-1,0,1)&lt;0,OFFSET(J149,-1,0,1)&lt;0),OFFSET(P149,-1,0,1,1)&lt;&gt;"")),OFFSET(E149,-2,0,1,1),IFERROR(VLOOKUP(入力シート➁!B149,テーブル1[[#All],[医薬品名]:[単位2]],COLUMN(テーブル1[[#Headers],[単位2]])-3,0),"")))</f>
        <v/>
      </c>
      <c r="F149" s="63"/>
      <c r="G149" s="59" t="str">
        <f t="shared" ca="1" si="32"/>
        <v/>
      </c>
      <c r="H149" s="64"/>
      <c r="I149" s="59" t="str">
        <f t="shared" ca="1" si="36"/>
        <v/>
      </c>
      <c r="J149" s="70"/>
      <c r="K149" s="59" t="str">
        <f t="shared" ca="1" si="37"/>
        <v/>
      </c>
      <c r="L149" s="71"/>
      <c r="M149" s="59" t="str">
        <f t="shared" ca="1" si="38"/>
        <v/>
      </c>
      <c r="N149" s="72"/>
      <c r="O149" s="73"/>
      <c r="P149" s="73"/>
      <c r="Q149" s="83"/>
      <c r="R149" s="84"/>
      <c r="S149" s="80" t="str">
        <f ca="1">IF(入力シート①!$C$6="麻薬小売業者",$X149,$W149)</f>
        <v/>
      </c>
      <c r="V149" s="16">
        <f t="shared" si="33"/>
        <v>1</v>
      </c>
      <c r="W149" s="81" t="str">
        <f t="shared" ca="1" si="31"/>
        <v/>
      </c>
      <c r="X149" s="82" t="str">
        <f t="shared" ca="1" si="34"/>
        <v/>
      </c>
    </row>
    <row r="150" spans="1:24" ht="39.950000000000003" customHeight="1">
      <c r="A150" s="16">
        <f t="shared" ca="1" si="35"/>
        <v>144</v>
      </c>
      <c r="B150" s="61"/>
      <c r="C150" s="55" t="str">
        <f ca="1">IF(AND(B150="",OFFSET(B150,-1,0,1,1)&lt;&gt;""),OFFSET(C150,-1,0,1,1),IF(AND(B150="",OFFSET(B150,-1,0,1,1)="",OR(OFFSET(N150,-1,0,1)&lt;&gt;"",OFFSET(P150,-1,0,1,1)&lt;&gt;"")),OFFSET(C150,-2,0,1,1),IFERROR(VLOOKUP(入力シート➁!B150,テーブル1[[#All],[医薬品名]:[単位2]],COLUMN(入力シート➁!P146)-3,0),"")))</f>
        <v/>
      </c>
      <c r="D150" s="62"/>
      <c r="E150" s="57" t="str">
        <f ca="1">IF(AND(B150="",OFFSET(B150,-1,0,1,1)&lt;&gt;""),OFFSET(E150,-1,0,1,1),IF(AND(B150="",OFFSET(B150,-1,0,1,1)="",OR(OR(OFFSET(F150,-1,0,1)&lt;0,OFFSET(H150,-1,0,1)&lt;0,OFFSET(J150,-1,0,1)&lt;0),OFFSET(P150,-1,0,1,1)&lt;&gt;"")),OFFSET(E150,-2,0,1,1),IFERROR(VLOOKUP(入力シート➁!B150,テーブル1[[#All],[医薬品名]:[単位2]],COLUMN(テーブル1[[#Headers],[単位2]])-3,0),"")))</f>
        <v/>
      </c>
      <c r="F150" s="63"/>
      <c r="G150" s="59" t="str">
        <f t="shared" ca="1" si="32"/>
        <v/>
      </c>
      <c r="H150" s="64"/>
      <c r="I150" s="59" t="str">
        <f t="shared" ca="1" si="36"/>
        <v/>
      </c>
      <c r="J150" s="70"/>
      <c r="K150" s="59" t="str">
        <f t="shared" ca="1" si="37"/>
        <v/>
      </c>
      <c r="L150" s="71"/>
      <c r="M150" s="59" t="str">
        <f t="shared" ca="1" si="38"/>
        <v/>
      </c>
      <c r="N150" s="72"/>
      <c r="O150" s="73"/>
      <c r="P150" s="73"/>
      <c r="Q150" s="83"/>
      <c r="R150" s="84"/>
      <c r="S150" s="80" t="str">
        <f ca="1">IF(入力シート①!$C$6="麻薬小売業者",$X150,$W150)</f>
        <v/>
      </c>
      <c r="V150" s="16">
        <f t="shared" si="33"/>
        <v>1</v>
      </c>
      <c r="W150" s="81" t="str">
        <f t="shared" ca="1" si="31"/>
        <v/>
      </c>
      <c r="X150" s="82" t="str">
        <f t="shared" ca="1" si="34"/>
        <v/>
      </c>
    </row>
    <row r="151" spans="1:24" ht="39.950000000000003" customHeight="1">
      <c r="A151" s="16">
        <f t="shared" ca="1" si="35"/>
        <v>145</v>
      </c>
      <c r="B151" s="61"/>
      <c r="C151" s="55" t="str">
        <f ca="1">IF(AND(B151="",OFFSET(B151,-1,0,1,1)&lt;&gt;""),OFFSET(C151,-1,0,1,1),IF(AND(B151="",OFFSET(B151,-1,0,1,1)="",OR(OFFSET(N151,-1,0,1)&lt;&gt;"",OFFSET(P151,-1,0,1,1)&lt;&gt;"")),OFFSET(C151,-2,0,1,1),IFERROR(VLOOKUP(入力シート➁!B151,テーブル1[[#All],[医薬品名]:[単位2]],COLUMN(入力シート➁!P147)-3,0),"")))</f>
        <v/>
      </c>
      <c r="D151" s="62"/>
      <c r="E151" s="57" t="str">
        <f ca="1">IF(AND(B151="",OFFSET(B151,-1,0,1,1)&lt;&gt;""),OFFSET(E151,-1,0,1,1),IF(AND(B151="",OFFSET(B151,-1,0,1,1)="",OR(OR(OFFSET(F151,-1,0,1)&lt;0,OFFSET(H151,-1,0,1)&lt;0,OFFSET(J151,-1,0,1)&lt;0),OFFSET(P151,-1,0,1,1)&lt;&gt;"")),OFFSET(E151,-2,0,1,1),IFERROR(VLOOKUP(入力シート➁!B151,テーブル1[[#All],[医薬品名]:[単位2]],COLUMN(テーブル1[[#Headers],[単位2]])-3,0),"")))</f>
        <v/>
      </c>
      <c r="F151" s="63"/>
      <c r="G151" s="59" t="str">
        <f t="shared" ca="1" si="32"/>
        <v/>
      </c>
      <c r="H151" s="64"/>
      <c r="I151" s="59" t="str">
        <f t="shared" ca="1" si="36"/>
        <v/>
      </c>
      <c r="J151" s="70"/>
      <c r="K151" s="59" t="str">
        <f t="shared" ca="1" si="37"/>
        <v/>
      </c>
      <c r="L151" s="71"/>
      <c r="M151" s="59" t="str">
        <f t="shared" ca="1" si="38"/>
        <v/>
      </c>
      <c r="N151" s="72"/>
      <c r="O151" s="73"/>
      <c r="P151" s="73"/>
      <c r="Q151" s="83"/>
      <c r="R151" s="84"/>
      <c r="S151" s="80" t="str">
        <f ca="1">IF(入力シート①!$C$6="麻薬小売業者",$X151,$W151)</f>
        <v/>
      </c>
      <c r="V151" s="16">
        <f t="shared" si="33"/>
        <v>1</v>
      </c>
      <c r="W151" s="81" t="str">
        <f t="shared" ca="1" si="31"/>
        <v/>
      </c>
      <c r="X151" s="82" t="str">
        <f t="shared" ca="1" si="34"/>
        <v/>
      </c>
    </row>
    <row r="152" spans="1:24" ht="39.950000000000003" customHeight="1">
      <c r="A152" s="16">
        <f t="shared" ca="1" si="35"/>
        <v>146</v>
      </c>
      <c r="B152" s="61"/>
      <c r="C152" s="55" t="str">
        <f ca="1">IF(AND(B152="",OFFSET(B152,-1,0,1,1)&lt;&gt;""),OFFSET(C152,-1,0,1,1),IF(AND(B152="",OFFSET(B152,-1,0,1,1)="",OR(OFFSET(N152,-1,0,1)&lt;&gt;"",OFFSET(P152,-1,0,1,1)&lt;&gt;"")),OFFSET(C152,-2,0,1,1),IFERROR(VLOOKUP(入力シート➁!B152,テーブル1[[#All],[医薬品名]:[単位2]],COLUMN(入力シート➁!P148)-3,0),"")))</f>
        <v/>
      </c>
      <c r="D152" s="62"/>
      <c r="E152" s="57" t="str">
        <f ca="1">IF(AND(B152="",OFFSET(B152,-1,0,1,1)&lt;&gt;""),OFFSET(E152,-1,0,1,1),IF(AND(B152="",OFFSET(B152,-1,0,1,1)="",OR(OR(OFFSET(F152,-1,0,1)&lt;0,OFFSET(H152,-1,0,1)&lt;0,OFFSET(J152,-1,0,1)&lt;0),OFFSET(P152,-1,0,1,1)&lt;&gt;"")),OFFSET(E152,-2,0,1,1),IFERROR(VLOOKUP(入力シート➁!B152,テーブル1[[#All],[医薬品名]:[単位2]],COLUMN(テーブル1[[#Headers],[単位2]])-3,0),"")))</f>
        <v/>
      </c>
      <c r="F152" s="63"/>
      <c r="G152" s="59" t="str">
        <f t="shared" ca="1" si="32"/>
        <v/>
      </c>
      <c r="H152" s="64"/>
      <c r="I152" s="59" t="str">
        <f t="shared" ca="1" si="36"/>
        <v/>
      </c>
      <c r="J152" s="70"/>
      <c r="K152" s="59" t="str">
        <f t="shared" ca="1" si="37"/>
        <v/>
      </c>
      <c r="L152" s="71"/>
      <c r="M152" s="59" t="str">
        <f t="shared" ca="1" si="38"/>
        <v/>
      </c>
      <c r="N152" s="72"/>
      <c r="O152" s="73"/>
      <c r="P152" s="73"/>
      <c r="Q152" s="83"/>
      <c r="R152" s="84"/>
      <c r="S152" s="80" t="str">
        <f ca="1">IF(入力シート①!$C$6="麻薬小売業者",$X152,$W152)</f>
        <v/>
      </c>
      <c r="V152" s="16">
        <f t="shared" si="33"/>
        <v>1</v>
      </c>
      <c r="W152" s="81" t="str">
        <f t="shared" ca="1" si="31"/>
        <v/>
      </c>
      <c r="X152" s="82" t="str">
        <f t="shared" ca="1" si="34"/>
        <v/>
      </c>
    </row>
    <row r="153" spans="1:24" ht="39.950000000000003" customHeight="1">
      <c r="A153" s="16">
        <f t="shared" ca="1" si="35"/>
        <v>147</v>
      </c>
      <c r="B153" s="61"/>
      <c r="C153" s="55" t="str">
        <f ca="1">IF(AND(B153="",OFFSET(B153,-1,0,1,1)&lt;&gt;""),OFFSET(C153,-1,0,1,1),IF(AND(B153="",OFFSET(B153,-1,0,1,1)="",OR(OFFSET(N153,-1,0,1)&lt;&gt;"",OFFSET(P153,-1,0,1,1)&lt;&gt;"")),OFFSET(C153,-2,0,1,1),IFERROR(VLOOKUP(入力シート➁!B153,テーブル1[[#All],[医薬品名]:[単位2]],COLUMN(入力シート➁!P149)-3,0),"")))</f>
        <v/>
      </c>
      <c r="D153" s="62"/>
      <c r="E153" s="57" t="str">
        <f ca="1">IF(AND(B153="",OFFSET(B153,-1,0,1,1)&lt;&gt;""),OFFSET(E153,-1,0,1,1),IF(AND(B153="",OFFSET(B153,-1,0,1,1)="",OR(OR(OFFSET(F153,-1,0,1)&lt;0,OFFSET(H153,-1,0,1)&lt;0,OFFSET(J153,-1,0,1)&lt;0),OFFSET(P153,-1,0,1,1)&lt;&gt;"")),OFFSET(E153,-2,0,1,1),IFERROR(VLOOKUP(入力シート➁!B153,テーブル1[[#All],[医薬品名]:[単位2]],COLUMN(テーブル1[[#Headers],[単位2]])-3,0),"")))</f>
        <v/>
      </c>
      <c r="F153" s="63"/>
      <c r="G153" s="59" t="str">
        <f t="shared" ca="1" si="32"/>
        <v/>
      </c>
      <c r="H153" s="64"/>
      <c r="I153" s="59" t="str">
        <f t="shared" ca="1" si="36"/>
        <v/>
      </c>
      <c r="J153" s="70"/>
      <c r="K153" s="59" t="str">
        <f t="shared" ca="1" si="37"/>
        <v/>
      </c>
      <c r="L153" s="71"/>
      <c r="M153" s="59" t="str">
        <f t="shared" ca="1" si="38"/>
        <v/>
      </c>
      <c r="N153" s="72"/>
      <c r="O153" s="73"/>
      <c r="P153" s="73"/>
      <c r="Q153" s="83"/>
      <c r="R153" s="84"/>
      <c r="S153" s="80" t="str">
        <f ca="1">IF(入力シート①!$C$6="麻薬小売業者",$X153,$W153)</f>
        <v/>
      </c>
      <c r="V153" s="16">
        <f t="shared" si="33"/>
        <v>1</v>
      </c>
      <c r="W153" s="81" t="str">
        <f t="shared" ca="1" si="31"/>
        <v/>
      </c>
      <c r="X153" s="82" t="str">
        <f t="shared" ca="1" si="34"/>
        <v/>
      </c>
    </row>
    <row r="154" spans="1:24" ht="39.950000000000003" customHeight="1">
      <c r="A154" s="16">
        <f t="shared" ca="1" si="35"/>
        <v>148</v>
      </c>
      <c r="B154" s="61"/>
      <c r="C154" s="55" t="str">
        <f ca="1">IF(AND(B154="",OFFSET(B154,-1,0,1,1)&lt;&gt;""),OFFSET(C154,-1,0,1,1),IF(AND(B154="",OFFSET(B154,-1,0,1,1)="",OR(OFFSET(N154,-1,0,1)&lt;&gt;"",OFFSET(P154,-1,0,1,1)&lt;&gt;"")),OFFSET(C154,-2,0,1,1),IFERROR(VLOOKUP(入力シート➁!B154,テーブル1[[#All],[医薬品名]:[単位2]],COLUMN(入力シート➁!P150)-3,0),"")))</f>
        <v/>
      </c>
      <c r="D154" s="62"/>
      <c r="E154" s="57" t="str">
        <f ca="1">IF(AND(B154="",OFFSET(B154,-1,0,1,1)&lt;&gt;""),OFFSET(E154,-1,0,1,1),IF(AND(B154="",OFFSET(B154,-1,0,1,1)="",OR(OR(OFFSET(F154,-1,0,1)&lt;0,OFFSET(H154,-1,0,1)&lt;0,OFFSET(J154,-1,0,1)&lt;0),OFFSET(P154,-1,0,1,1)&lt;&gt;"")),OFFSET(E154,-2,0,1,1),IFERROR(VLOOKUP(入力シート➁!B154,テーブル1[[#All],[医薬品名]:[単位2]],COLUMN(テーブル1[[#Headers],[単位2]])-3,0),"")))</f>
        <v/>
      </c>
      <c r="F154" s="63"/>
      <c r="G154" s="59" t="str">
        <f t="shared" ca="1" si="32"/>
        <v/>
      </c>
      <c r="H154" s="64"/>
      <c r="I154" s="59" t="str">
        <f t="shared" ca="1" si="36"/>
        <v/>
      </c>
      <c r="J154" s="70"/>
      <c r="K154" s="59" t="str">
        <f t="shared" ca="1" si="37"/>
        <v/>
      </c>
      <c r="L154" s="71"/>
      <c r="M154" s="59" t="str">
        <f t="shared" ca="1" si="38"/>
        <v/>
      </c>
      <c r="N154" s="72"/>
      <c r="O154" s="73"/>
      <c r="P154" s="73"/>
      <c r="Q154" s="83"/>
      <c r="R154" s="84"/>
      <c r="S154" s="80" t="str">
        <f ca="1">IF(入力シート①!$C$6="麻薬小売業者",$X154,$W154)</f>
        <v/>
      </c>
      <c r="V154" s="16">
        <f t="shared" si="33"/>
        <v>1</v>
      </c>
      <c r="W154" s="81" t="str">
        <f t="shared" ca="1" si="31"/>
        <v/>
      </c>
      <c r="X154" s="82" t="str">
        <f t="shared" ca="1" si="34"/>
        <v/>
      </c>
    </row>
    <row r="155" spans="1:24" ht="39.950000000000003" customHeight="1">
      <c r="A155" s="16">
        <f t="shared" ca="1" si="35"/>
        <v>149</v>
      </c>
      <c r="B155" s="61"/>
      <c r="C155" s="55" t="str">
        <f ca="1">IF(AND(B155="",OFFSET(B155,-1,0,1,1)&lt;&gt;""),OFFSET(C155,-1,0,1,1),IF(AND(B155="",OFFSET(B155,-1,0,1,1)="",OR(OFFSET(N155,-1,0,1)&lt;&gt;"",OFFSET(P155,-1,0,1,1)&lt;&gt;"")),OFFSET(C155,-2,0,1,1),IFERROR(VLOOKUP(入力シート➁!B155,テーブル1[[#All],[医薬品名]:[単位2]],COLUMN(入力シート➁!P151)-3,0),"")))</f>
        <v/>
      </c>
      <c r="D155" s="62"/>
      <c r="E155" s="57" t="str">
        <f ca="1">IF(AND(B155="",OFFSET(B155,-1,0,1,1)&lt;&gt;""),OFFSET(E155,-1,0,1,1),IF(AND(B155="",OFFSET(B155,-1,0,1,1)="",OR(OR(OFFSET(F155,-1,0,1)&lt;0,OFFSET(H155,-1,0,1)&lt;0,OFFSET(J155,-1,0,1)&lt;0),OFFSET(P155,-1,0,1,1)&lt;&gt;"")),OFFSET(E155,-2,0,1,1),IFERROR(VLOOKUP(入力シート➁!B155,テーブル1[[#All],[医薬品名]:[単位2]],COLUMN(テーブル1[[#Headers],[単位2]])-3,0),"")))</f>
        <v/>
      </c>
      <c r="F155" s="63"/>
      <c r="G155" s="59" t="str">
        <f t="shared" ca="1" si="32"/>
        <v/>
      </c>
      <c r="H155" s="64"/>
      <c r="I155" s="59" t="str">
        <f t="shared" ca="1" si="36"/>
        <v/>
      </c>
      <c r="J155" s="70"/>
      <c r="K155" s="59" t="str">
        <f t="shared" ca="1" si="37"/>
        <v/>
      </c>
      <c r="L155" s="71"/>
      <c r="M155" s="59" t="str">
        <f t="shared" ca="1" si="38"/>
        <v/>
      </c>
      <c r="N155" s="72"/>
      <c r="O155" s="73"/>
      <c r="P155" s="73"/>
      <c r="Q155" s="83"/>
      <c r="R155" s="84"/>
      <c r="S155" s="80" t="str">
        <f ca="1">IF(入力シート①!$C$6="麻薬小売業者",$X155,$W155)</f>
        <v/>
      </c>
      <c r="V155" s="16">
        <f t="shared" si="33"/>
        <v>1</v>
      </c>
      <c r="W155" s="81" t="str">
        <f t="shared" ca="1" si="31"/>
        <v/>
      </c>
      <c r="X155" s="82" t="str">
        <f t="shared" ca="1" si="34"/>
        <v/>
      </c>
    </row>
    <row r="156" spans="1:24" ht="39.950000000000003" customHeight="1" thickBot="1">
      <c r="A156" s="16">
        <f t="shared" ca="1" si="35"/>
        <v>150</v>
      </c>
      <c r="B156" s="61"/>
      <c r="C156" s="55" t="str">
        <f ca="1">IF(AND(B156="",OFFSET(B156,-1,0,1,1)&lt;&gt;""),OFFSET(C156,-1,0,1,1),IF(AND(B156="",OFFSET(B156,-1,0,1,1)="",OR(OFFSET(N156,-1,0,1)&lt;&gt;"",OFFSET(P156,-1,0,1,1)&lt;&gt;"")),OFFSET(C156,-2,0,1,1),IFERROR(VLOOKUP(入力シート➁!B156,テーブル1[[#All],[医薬品名]:[単位2]],COLUMN(入力シート➁!P152)-3,0),"")))</f>
        <v/>
      </c>
      <c r="D156" s="62"/>
      <c r="E156" s="57" t="str">
        <f ca="1">IF(AND(B156="",OFFSET(B156,-1,0,1,1)&lt;&gt;""),OFFSET(E156,-1,0,1,1),IF(AND(B156="",OFFSET(B156,-1,0,1,1)="",OR(OR(OFFSET(F156,-1,0,1)&lt;0,OFFSET(H156,-1,0,1)&lt;0,OFFSET(J156,-1,0,1)&lt;0),OFFSET(P156,-1,0,1,1)&lt;&gt;"")),OFFSET(E156,-2,0,1,1),IFERROR(VLOOKUP(入力シート➁!B156,テーブル1[[#All],[医薬品名]:[単位2]],COLUMN(テーブル1[[#Headers],[単位2]])-3,0),"")))</f>
        <v/>
      </c>
      <c r="F156" s="87"/>
      <c r="G156" s="88" t="str">
        <f t="shared" ca="1" si="32"/>
        <v/>
      </c>
      <c r="H156" s="89"/>
      <c r="I156" s="88" t="str">
        <f t="shared" ca="1" si="36"/>
        <v/>
      </c>
      <c r="J156" s="90"/>
      <c r="K156" s="88" t="str">
        <f t="shared" ca="1" si="37"/>
        <v/>
      </c>
      <c r="L156" s="91"/>
      <c r="M156" s="88" t="str">
        <f t="shared" ca="1" si="38"/>
        <v/>
      </c>
      <c r="N156" s="72"/>
      <c r="O156" s="73"/>
      <c r="P156" s="73"/>
      <c r="Q156" s="83"/>
      <c r="R156" s="84"/>
      <c r="S156" s="120" t="str">
        <f ca="1">IF(入力シート①!$C$6="麻薬小売業者",$X156,$W156)</f>
        <v/>
      </c>
      <c r="V156" s="16">
        <f t="shared" si="33"/>
        <v>1</v>
      </c>
      <c r="W156" s="81" t="str">
        <f t="shared" ca="1" si="31"/>
        <v/>
      </c>
      <c r="X156" s="82" t="str">
        <f t="shared" ca="1" si="34"/>
        <v/>
      </c>
    </row>
  </sheetData>
  <sheetProtection algorithmName="SHA-512" hashValue="k/AJY5QBmeQNUd1ijXiWIM/uTy6NmBMUYETFRFSObl0sLweVNc8TIPessmxzP5xfI8Lt94HeJWEaezGtOABrTw==" saltValue="ZKeDxbmPf0DmQOrr4xjpIw==" spinCount="100000" sheet="1" objects="1"/>
  <mergeCells count="18">
    <mergeCell ref="B5:B6"/>
    <mergeCell ref="N5:N6"/>
    <mergeCell ref="O5:O6"/>
    <mergeCell ref="P5:P6"/>
    <mergeCell ref="Q5:Q6"/>
    <mergeCell ref="F5:G5"/>
    <mergeCell ref="H5:I5"/>
    <mergeCell ref="J5:K5"/>
    <mergeCell ref="L5:M5"/>
    <mergeCell ref="F6:G6"/>
    <mergeCell ref="H6:I6"/>
    <mergeCell ref="J6:K6"/>
    <mergeCell ref="L6:M6"/>
    <mergeCell ref="R5:R6"/>
    <mergeCell ref="S5:S6"/>
    <mergeCell ref="U3:U4"/>
    <mergeCell ref="U5:U6"/>
    <mergeCell ref="C5:E6"/>
  </mergeCells>
  <phoneticPr fontId="25"/>
  <conditionalFormatting sqref="D7:D156">
    <cfRule type="expression" dxfId="141" priority="10">
      <formula>OR(AND(COUNTIF(OFFSET($B7,-2,0,1,1),"*自家製剤*")&gt;0,OFFSET($B7,-1,0,1,1)="",$P7&lt;&gt;""),AND(COUNTIF(OFFSET($B7,-1,0,1,1),"*自家製剤*")&gt;0,$P7&lt;&gt;"",$L7=""))</formula>
    </cfRule>
    <cfRule type="expression" dxfId="140" priority="11">
      <formula>COUNTIF($B7,"*自家製剤*")&gt;0</formula>
    </cfRule>
    <cfRule type="expression" dxfId="139" priority="17">
      <formula>OR($F7&lt;0,$H7&lt;0,$J7&lt;0,$L7&lt;0)</formula>
    </cfRule>
    <cfRule type="expression" dxfId="138" priority="56">
      <formula>$D7&lt;&gt;""</formula>
    </cfRule>
    <cfRule type="expression" dxfId="137" priority="57">
      <formula>OR($P7&lt;&gt;"",AND(OR($F7&gt;0,$H7&gt;0,$J7&gt;0,$L7&gt;0),$B7&lt;&gt;""))</formula>
    </cfRule>
  </conditionalFormatting>
  <conditionalFormatting sqref="F7:F156">
    <cfRule type="expression" dxfId="136" priority="22">
      <formula>AND($N7&lt;&gt;"",AND($F7&lt;&gt;"",$F7&gt;0))</formula>
    </cfRule>
    <cfRule type="expression" dxfId="135" priority="48">
      <formula>MOD($F7,1)=0</formula>
    </cfRule>
  </conditionalFormatting>
  <conditionalFormatting sqref="H7:H156">
    <cfRule type="expression" dxfId="134" priority="21">
      <formula>AND($N7&lt;&gt;"",AND($H7&lt;&gt;"",$H7&gt;0))</formula>
    </cfRule>
    <cfRule type="expression" dxfId="133" priority="47">
      <formula>MOD($H7,1)=0</formula>
    </cfRule>
  </conditionalFormatting>
  <conditionalFormatting sqref="J7:J156">
    <cfRule type="expression" dxfId="132" priority="19">
      <formula>AND($N7&lt;&gt;"",AND($J7&lt;&gt;"",$J7&gt;0))</formula>
    </cfRule>
    <cfRule type="expression" dxfId="131" priority="51">
      <formula>MOD($J7,1)=0</formula>
    </cfRule>
    <cfRule type="expression" dxfId="130" priority="63">
      <formula>$N7&lt;&gt;""</formula>
    </cfRule>
  </conditionalFormatting>
  <conditionalFormatting sqref="L7:L156">
    <cfRule type="expression" dxfId="129" priority="18">
      <formula>AND($N7&lt;&gt;"",AND($L7&lt;&gt;"",$L7&gt;0))</formula>
    </cfRule>
    <cfRule type="expression" dxfId="128" priority="46">
      <formula>MOD($L7,1)=0</formula>
    </cfRule>
  </conditionalFormatting>
  <conditionalFormatting sqref="N7:N156">
    <cfRule type="expression" dxfId="127" priority="15">
      <formula>$N7&lt;&gt;""</formula>
    </cfRule>
    <cfRule type="expression" dxfId="126" priority="35">
      <formula>FIND("再利用",$R7)</formula>
    </cfRule>
    <cfRule type="expression" dxfId="125" priority="44">
      <formula>MOD($N7,1)=0</formula>
    </cfRule>
  </conditionalFormatting>
  <conditionalFormatting sqref="O7:O156">
    <cfRule type="expression" dxfId="124" priority="8">
      <formula>AND($P7&lt;&gt;"",$B7="")</formula>
    </cfRule>
    <cfRule type="expression" dxfId="123" priority="16">
      <formula>AND($N7&lt;&gt;"",$B7="")</formula>
    </cfRule>
    <cfRule type="expression" dxfId="122" priority="27">
      <formula>$O7&lt;&gt;""</formula>
    </cfRule>
    <cfRule type="expression" dxfId="121" priority="37">
      <formula>FIND("事故",$R7)</formula>
    </cfRule>
    <cfRule type="expression" dxfId="120" priority="38">
      <formula>FIND("廃棄",$R7)&gt;0</formula>
    </cfRule>
    <cfRule type="expression" dxfId="119" priority="43">
      <formula>MOD($O7,1)=0</formula>
    </cfRule>
  </conditionalFormatting>
  <conditionalFormatting sqref="P7:P156">
    <cfRule type="expression" dxfId="118" priority="4">
      <formula>IF($P7&lt;&gt;"",$H7&lt;&gt;$P7)</formula>
    </cfRule>
    <cfRule type="expression" dxfId="117" priority="26">
      <formula>$P7&lt;&gt;""</formula>
    </cfRule>
    <cfRule type="expression" dxfId="116" priority="33">
      <formula>FIND("譲受",$R7)</formula>
    </cfRule>
    <cfRule type="expression" dxfId="115" priority="42">
      <formula>MOD($P7,1)=0</formula>
    </cfRule>
  </conditionalFormatting>
  <conditionalFormatting sqref="Q7:Q156">
    <cfRule type="expression" dxfId="114" priority="6">
      <formula>$P7&lt;&gt;""</formula>
    </cfRule>
    <cfRule type="expression" dxfId="113" priority="25">
      <formula>$Q7&lt;&gt;""</formula>
    </cfRule>
    <cfRule type="expression" dxfId="112" priority="30">
      <formula>FIND("秤量誤差",$R7)</formula>
    </cfRule>
    <cfRule type="expression" dxfId="111" priority="41">
      <formula>MOD($Q7,1)=0</formula>
    </cfRule>
  </conditionalFormatting>
  <conditionalFormatting sqref="R7:R156">
    <cfRule type="expression" dxfId="110" priority="9">
      <formula>$R7&lt;&gt;""</formula>
    </cfRule>
    <cfRule type="expression" dxfId="109" priority="24">
      <formula>$L7&lt;0</formula>
    </cfRule>
    <cfRule type="expression" dxfId="108" priority="68">
      <formula>AND($B7="",AND(OR($F7&lt;&gt;"",$H7&lt;&gt;"",$J7&lt;&gt;"",$L7&lt;&gt;""),OR($N7=0,$O7=0,$P7=0,$Q7=0)))</formula>
    </cfRule>
    <cfRule type="expression" dxfId="107" priority="69">
      <formula>OR($N7&lt;&gt;"",$O7&lt;&gt;"",$P7&lt;&gt;"",$Q7&lt;&gt;"")</formula>
    </cfRule>
  </conditionalFormatting>
  <conditionalFormatting sqref="S7:S156">
    <cfRule type="cellIs" dxfId="106" priority="61" operator="equal">
      <formula>"-"</formula>
    </cfRule>
    <cfRule type="cellIs" dxfId="105" priority="66" operator="equal">
      <formula>"×"</formula>
    </cfRule>
  </conditionalFormatting>
  <conditionalFormatting sqref="U5:U6">
    <cfRule type="cellIs" dxfId="104" priority="3" operator="equal">
      <formula>"×"</formula>
    </cfRule>
  </conditionalFormatting>
  <conditionalFormatting sqref="P7:Q156">
    <cfRule type="expression" dxfId="103" priority="62">
      <formula>$N7&lt;&gt;""</formula>
    </cfRule>
  </conditionalFormatting>
  <dataValidations count="3">
    <dataValidation type="custom" allowBlank="1" showInputMessage="1" showErrorMessage="1" error="（　）書きする場合は、同じ行の前年10月1日在庫、受入、払出、本年9月30日在庫も（　）書きで統一してください。" sqref="F47 H47 J47 L47 F48 H48 J48 L48 F49 J49 L49 F7:F42 F43:F46 F50:F156 H7:H42 H43:H46 H49:H50 H51:H156 J7:J42 J43:J46 J50:J156 L7:L42 L43:L46 L50:L156">
      <formula1>IF($V7=1,TRUE,FALSE)</formula1>
    </dataValidation>
    <dataValidation type="decimal" allowBlank="1" showInputMessage="1" showErrorMessage="1" errorTitle="ヒント" error="（　）書きで入力してください。" sqref="N7:N156">
      <formula1>-99999999999999900</formula1>
      <formula2>0</formula2>
    </dataValidation>
    <dataValidation type="decimal" allowBlank="1" showInputMessage="1" showErrorMessage="1" error="（　）書きでは入力できません。" sqref="O50:Q156 O7:Q42 O43:Q49">
      <formula1>0</formula1>
      <formula2>9.99999999999999E+26</formula2>
    </dataValidation>
  </dataValidations>
  <printOptions horizontalCentered="1" verticalCentered="1"/>
  <pageMargins left="0.31496062992126" right="0.31496062992126" top="0.74803149606299202" bottom="0.74803149606299202" header="0.31496062992126" footer="0.31496062992126"/>
  <pageSetup paperSize="9" scale="39" orientation="landscape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803A79C-B3EF-4B40-BA88-330EC7073FFB}">
            <xm:f>OR($P7&lt;&gt;"",入力シート①!$C$6="麻薬小売業者")</xm:f>
            <x14:dxf>
              <fill>
                <patternFill patternType="solid">
                  <bgColor theme="0" tint="-0.1498764000366222"/>
                </patternFill>
              </fill>
            </x14:dxf>
          </x14:cfRule>
          <x14:cfRule type="expression" priority="28" id="{47E6F7A6-D9D8-4986-8B81-A630A9F95CC6}">
            <xm:f>AND(入力シート①!$C$6&lt;&gt;"麻薬小売業者",OR($F7&lt;0,$H7&lt;0),($F7+$H7-$J7)&lt;&gt;$L7,OR(AND($B7="",OFFSET($B7,-1,0,1,1)&lt;&gt;"",OR(AND(OFFSET($O7,-1,0,1,1)="",OR($L7&lt;&gt;"",AND($L7="",ABS($F7+$H7)&lt;OFFSET($J7,-1,0,1,1)))),AND(OFFSET($O7,-1,0,1,1)&lt;&gt;"",ABS($F7+$H7)-OFFSET($O7,-1,0,1,1)&gt;ABS($L7)))),AND($B7="",OFFSET($B7,-1,0,1,1)="",OFFSET($B7,-2,0,1,1)&lt;&gt;"",OR(AND(OFFSET($O7,-2,0,1,1)="",OR($L7&lt;&gt;"",AND($L7="",ABS($F7+$H7)&lt;OFFSET($J7,-2,0,1,1)))),AND(OFFSET($O7,-2,0,1,1)&lt;&gt;"",ABS($F7+$H7)-OFFSET($O7,-2,0,1,1)&gt;ABS($L7))))))</xm:f>
            <x14:dxf>
              <fill>
                <patternFill patternType="solid">
                  <bgColor rgb="FFFF0000"/>
                </patternFill>
              </fill>
            </x14:dxf>
          </x14:cfRule>
          <x14:cfRule type="expression" priority="1" id="{C56D2C4F-16D4-4ECD-A8EF-2784FA76C9CC}">
            <xm:f>AND($N7&lt;&gt;"",入力シート①!$C$6="麻薬小売業者")</xm:f>
            <x14:dxf>
              <fill>
                <patternFill patternType="solid">
                  <bgColor rgb="FFFF0000"/>
                </patternFill>
              </fill>
            </x14:dxf>
          </x14:cfRule>
          <xm:sqref>N7:N156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OFFSET('麻薬一覧（R5.4.20）'!$F$2,0,0,COUNT('麻薬一覧（R5.4.20）'!$E:$E))</xm:f>
          </x14:formula1>
          <xm:sqref>B7:B40 B41:B50 B51:B69 B70:B78 B79:B87 B88:B96 B97:B105 B106:B114 B115:B123 B124:B132 B133:B141 B142:B150 B151:B156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BE460"/>
  <sheetViews>
    <sheetView view="pageBreakPreview" zoomScale="70" zoomScaleNormal="70" zoomScaleSheetLayoutView="70" workbookViewId="0">
      <selection activeCell="B4" sqref="B4"/>
    </sheetView>
  </sheetViews>
  <sheetFormatPr defaultColWidth="9" defaultRowHeight="13.5"/>
  <cols>
    <col min="1" max="1" width="4" style="17" customWidth="1"/>
    <col min="2" max="10" width="3.5" style="17" customWidth="1"/>
    <col min="11" max="11" width="6.625" style="17" customWidth="1"/>
    <col min="12" max="12" width="3.5" style="18" customWidth="1"/>
    <col min="13" max="13" width="3.5" style="19" customWidth="1"/>
    <col min="14" max="15" width="3.5" style="17" customWidth="1"/>
    <col min="16" max="18" width="3.375" style="17" customWidth="1"/>
    <col min="19" max="19" width="3.5" style="19" customWidth="1"/>
    <col min="20" max="20" width="6.625" style="17" customWidth="1"/>
    <col min="21" max="21" width="3.5" style="18" customWidth="1"/>
    <col min="22" max="22" width="3.5" style="19" customWidth="1"/>
    <col min="23" max="24" width="3.5" style="17" customWidth="1"/>
    <col min="25" max="27" width="3.375" style="17" customWidth="1"/>
    <col min="28" max="28" width="3.5" style="19" customWidth="1"/>
    <col min="29" max="29" width="6.625" style="17" customWidth="1"/>
    <col min="30" max="30" width="3.5" style="18" customWidth="1"/>
    <col min="31" max="31" width="3.5" style="19" customWidth="1"/>
    <col min="32" max="33" width="3.5" style="17" customWidth="1"/>
    <col min="34" max="36" width="3.375" style="17" customWidth="1"/>
    <col min="37" max="37" width="3.5" style="19" customWidth="1"/>
    <col min="38" max="38" width="6.625" style="17" customWidth="1"/>
    <col min="39" max="39" width="3.5" style="17" customWidth="1"/>
    <col min="40" max="40" width="3.5" style="19" customWidth="1"/>
    <col min="41" max="42" width="3.5" style="17" customWidth="1"/>
    <col min="43" max="45" width="3.375" style="17" customWidth="1"/>
    <col min="46" max="46" width="3.5" style="19" customWidth="1"/>
    <col min="47" max="55" width="3.25" style="17" customWidth="1"/>
    <col min="56" max="56" width="9" style="17"/>
    <col min="57" max="57" width="9" style="17" hidden="1" customWidth="1"/>
    <col min="58" max="16384" width="9" style="17"/>
  </cols>
  <sheetData>
    <row r="2" spans="1:57" ht="21" customHeight="1">
      <c r="B2" s="20" t="s">
        <v>55</v>
      </c>
      <c r="AR2" s="117"/>
      <c r="AS2" s="117"/>
      <c r="AT2" s="118"/>
      <c r="AU2" s="117"/>
      <c r="AV2" s="117"/>
      <c r="AW2" s="117"/>
      <c r="AX2" s="117"/>
      <c r="AY2" s="117"/>
      <c r="AZ2" s="117"/>
      <c r="BA2" s="117"/>
      <c r="BB2" s="117"/>
      <c r="BC2" s="119" t="str">
        <f ca="1">IF(入力シート➁!$U$5="×","※総合判定が「×」です。再確認してください。","")</f>
        <v/>
      </c>
      <c r="BE2" s="17" t="str">
        <f ca="1">IF($B16="","非表示","表示")</f>
        <v>表示</v>
      </c>
    </row>
    <row r="3" spans="1:57" ht="10.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8"/>
      <c r="M3" s="29"/>
      <c r="N3" s="22"/>
      <c r="O3" s="22"/>
      <c r="P3" s="22"/>
      <c r="Q3" s="22"/>
      <c r="R3" s="22"/>
      <c r="S3" s="29"/>
      <c r="T3" s="22"/>
      <c r="U3" s="35"/>
      <c r="V3" s="36"/>
      <c r="W3" s="35"/>
      <c r="X3" s="35"/>
      <c r="Y3" s="35"/>
      <c r="Z3" s="35"/>
      <c r="AA3" s="35"/>
      <c r="AB3" s="36"/>
      <c r="AC3" s="35"/>
      <c r="AD3" s="35"/>
      <c r="AE3" s="36"/>
      <c r="AF3" s="35"/>
      <c r="AG3" s="22"/>
      <c r="AH3" s="22"/>
      <c r="AI3" s="22"/>
      <c r="AJ3" s="22"/>
      <c r="AK3" s="29"/>
      <c r="AL3" s="22"/>
      <c r="AM3" s="22"/>
      <c r="AN3" s="29"/>
      <c r="AO3" s="22"/>
      <c r="AP3" s="22"/>
      <c r="AQ3" s="22"/>
      <c r="AR3" s="22"/>
      <c r="AS3" s="22"/>
      <c r="AT3" s="29"/>
      <c r="AU3" s="22"/>
      <c r="AV3" s="35"/>
      <c r="AW3" s="35"/>
      <c r="AX3" s="35"/>
      <c r="AY3" s="35"/>
      <c r="AZ3" s="35"/>
      <c r="BA3" s="35"/>
      <c r="BB3" s="35"/>
      <c r="BC3" s="40">
        <v>1</v>
      </c>
      <c r="BE3" s="17" t="str">
        <f ca="1">IF($B16="","非表示","表示")</f>
        <v>表示</v>
      </c>
    </row>
    <row r="4" spans="1:57" ht="25.5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30"/>
      <c r="M4" s="31"/>
      <c r="N4" s="24"/>
      <c r="O4" s="24"/>
      <c r="P4" s="24"/>
      <c r="Q4" s="24"/>
      <c r="R4" s="24"/>
      <c r="S4" s="31"/>
      <c r="T4" s="24"/>
      <c r="U4" s="17"/>
      <c r="V4" s="202" t="str">
        <f>入力シート①!C4</f>
        <v>令和</v>
      </c>
      <c r="W4" s="202"/>
      <c r="X4" s="202"/>
      <c r="Y4" s="203" t="str">
        <f>IF(入力シート①!D$4&lt;&gt;"",入力シート①!D$4,"")</f>
        <v/>
      </c>
      <c r="Z4" s="203"/>
      <c r="AA4" s="204" t="s">
        <v>56</v>
      </c>
      <c r="AB4" s="204"/>
      <c r="AC4" s="204"/>
      <c r="AD4" s="204"/>
      <c r="AE4" s="204"/>
      <c r="AF4" s="204"/>
      <c r="AG4" s="204"/>
      <c r="AH4" s="204"/>
      <c r="AJ4" s="24"/>
      <c r="AK4" s="31"/>
      <c r="AL4" s="24"/>
      <c r="AM4" s="24"/>
      <c r="AN4" s="31"/>
      <c r="AO4" s="24"/>
      <c r="AP4" s="24"/>
      <c r="AQ4" s="24"/>
      <c r="AR4" s="24"/>
      <c r="AS4" s="24"/>
      <c r="AT4" s="31"/>
      <c r="AU4" s="24"/>
      <c r="AV4" s="26"/>
      <c r="AW4" s="26"/>
      <c r="AX4" s="26"/>
      <c r="AY4" s="26"/>
      <c r="AZ4" s="26"/>
      <c r="BA4" s="26"/>
      <c r="BB4" s="26"/>
      <c r="BC4" s="41"/>
      <c r="BE4" s="17" t="str">
        <f ca="1">IF($B16="","非表示","表示")</f>
        <v>表示</v>
      </c>
    </row>
    <row r="5" spans="1:57" ht="18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30"/>
      <c r="M5" s="31"/>
      <c r="N5" s="24"/>
      <c r="O5" s="24"/>
      <c r="P5" s="24"/>
      <c r="Q5" s="24"/>
      <c r="R5" s="24"/>
      <c r="S5" s="31"/>
      <c r="T5" s="24"/>
      <c r="U5" s="30"/>
      <c r="V5" s="31"/>
      <c r="AD5" s="17"/>
      <c r="AJ5" s="24"/>
      <c r="AK5" s="31"/>
      <c r="AQ5" s="24"/>
      <c r="AR5" s="24"/>
      <c r="AS5" s="24"/>
      <c r="AT5" s="205" t="str">
        <f>IF(入力シート①!C$5&lt;&gt;"",入力シート①!C$5,"　　年　　月　　日")</f>
        <v>　　年　　月　　日</v>
      </c>
      <c r="AU5" s="205"/>
      <c r="AV5" s="205"/>
      <c r="AW5" s="205"/>
      <c r="AX5" s="205"/>
      <c r="AY5" s="205"/>
      <c r="AZ5" s="205"/>
      <c r="BA5" s="205"/>
      <c r="BB5" s="205"/>
      <c r="BC5" s="41"/>
      <c r="BE5" s="17" t="str">
        <f ca="1">IF($B16="","非表示","表示")</f>
        <v>表示</v>
      </c>
    </row>
    <row r="6" spans="1:57" ht="21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32"/>
      <c r="M6" s="33"/>
      <c r="O6" s="26"/>
      <c r="P6" s="26"/>
      <c r="Q6" s="26"/>
      <c r="R6" s="26"/>
      <c r="S6" s="33"/>
      <c r="T6" s="26"/>
      <c r="U6" s="32"/>
      <c r="V6" s="33"/>
      <c r="W6" s="26"/>
      <c r="X6" s="26"/>
      <c r="Y6" s="26"/>
      <c r="Z6" s="26"/>
      <c r="AA6" s="26"/>
      <c r="AB6" s="33"/>
      <c r="AC6" s="26"/>
      <c r="AD6" s="32"/>
      <c r="AE6" s="33"/>
      <c r="AF6" s="26"/>
      <c r="AG6" s="26"/>
      <c r="AH6" s="26"/>
      <c r="AI6" s="26"/>
      <c r="AJ6" s="26"/>
      <c r="AK6" s="33"/>
      <c r="AQ6" s="26"/>
      <c r="AR6" s="26"/>
      <c r="AS6" s="26"/>
      <c r="AT6" s="33"/>
      <c r="AU6" s="26"/>
      <c r="AV6" s="206"/>
      <c r="AW6" s="206"/>
      <c r="AX6" s="206"/>
      <c r="AY6" s="206"/>
      <c r="AZ6" s="206"/>
      <c r="BA6" s="206"/>
      <c r="BB6" s="206"/>
      <c r="BC6" s="41"/>
      <c r="BE6" s="17" t="str">
        <f ca="1">IF($B16="","非表示","表示")</f>
        <v>表示</v>
      </c>
    </row>
    <row r="7" spans="1:57" ht="20.25" customHeight="1">
      <c r="B7" s="25"/>
      <c r="C7" s="207" t="s">
        <v>57</v>
      </c>
      <c r="D7" s="207"/>
      <c r="E7" s="207"/>
      <c r="F7" s="207"/>
      <c r="G7" s="207"/>
      <c r="H7" s="207"/>
      <c r="I7" s="207"/>
      <c r="J7" s="207"/>
      <c r="K7" s="207"/>
      <c r="L7" s="207"/>
      <c r="M7" s="33"/>
      <c r="N7" s="26"/>
      <c r="O7" s="26"/>
      <c r="P7" s="26"/>
      <c r="Q7" s="26"/>
      <c r="R7" s="26"/>
      <c r="S7" s="33"/>
      <c r="T7" s="26"/>
      <c r="U7" s="32"/>
      <c r="V7" s="33"/>
      <c r="W7" s="26"/>
      <c r="AB7" s="33"/>
      <c r="AC7" s="26"/>
      <c r="AD7" s="32"/>
      <c r="AE7" s="33"/>
      <c r="AF7" s="26"/>
      <c r="AG7" s="26"/>
      <c r="AH7" s="26"/>
      <c r="AI7" s="26"/>
      <c r="AJ7" s="26"/>
      <c r="AK7" s="33"/>
      <c r="AL7" s="26"/>
      <c r="AM7" s="26"/>
      <c r="AN7" s="33"/>
      <c r="AO7" s="26"/>
      <c r="AP7" s="26"/>
      <c r="AQ7" s="26"/>
      <c r="AR7" s="26"/>
      <c r="AS7" s="26"/>
      <c r="AT7" s="33"/>
      <c r="AU7" s="26"/>
      <c r="AV7" s="26"/>
      <c r="AW7" s="26"/>
      <c r="AX7" s="26"/>
      <c r="AY7" s="26"/>
      <c r="AZ7" s="26"/>
      <c r="BA7" s="26"/>
      <c r="BB7" s="26"/>
      <c r="BC7" s="41"/>
      <c r="BE7" s="17" t="str">
        <f ca="1">IF($B16="","非表示","表示")</f>
        <v>表示</v>
      </c>
    </row>
    <row r="8" spans="1:57" ht="20.25" customHeight="1">
      <c r="B8" s="25"/>
      <c r="C8" s="26"/>
      <c r="D8" s="26"/>
      <c r="E8" s="26"/>
      <c r="F8" s="26"/>
      <c r="G8" s="26"/>
      <c r="H8" s="26"/>
      <c r="I8" s="26"/>
      <c r="J8" s="26"/>
      <c r="K8" s="26"/>
      <c r="L8" s="32"/>
      <c r="M8" s="33"/>
      <c r="N8" s="26"/>
      <c r="O8" s="26"/>
      <c r="P8" s="26"/>
      <c r="Q8" s="26"/>
      <c r="R8" s="26"/>
      <c r="S8" s="33"/>
      <c r="T8" s="26"/>
      <c r="U8" s="32"/>
      <c r="V8" s="33"/>
      <c r="W8" s="26"/>
      <c r="X8" s="26"/>
      <c r="Y8" s="26"/>
      <c r="Z8" s="26"/>
      <c r="AA8" s="26"/>
      <c r="AB8" s="33"/>
      <c r="AC8" s="26"/>
      <c r="AD8" s="32"/>
      <c r="AE8" s="33"/>
      <c r="AF8" s="26"/>
      <c r="AG8" s="26"/>
      <c r="AH8" s="26"/>
      <c r="AI8" s="26"/>
      <c r="AJ8" s="26"/>
      <c r="AK8" s="177" t="s">
        <v>58</v>
      </c>
      <c r="AL8" s="177"/>
      <c r="AM8" s="177"/>
      <c r="AN8" s="177"/>
      <c r="AP8" s="186" t="str">
        <f>IF(入力シート①!C$8&lt;&gt;"",入力シート①!C$8,"")</f>
        <v/>
      </c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41"/>
      <c r="BE8" s="17" t="str">
        <f ca="1">IF($B16="","非表示","表示")</f>
        <v>表示</v>
      </c>
    </row>
    <row r="9" spans="1:57" ht="20.2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32"/>
      <c r="M9" s="33"/>
      <c r="N9" s="26"/>
      <c r="O9" s="26"/>
      <c r="P9" s="26"/>
      <c r="Q9" s="26"/>
      <c r="R9" s="26"/>
      <c r="S9" s="33"/>
      <c r="T9" s="26"/>
      <c r="U9" s="32"/>
      <c r="V9" s="33"/>
      <c r="W9" s="26"/>
      <c r="X9" s="26"/>
      <c r="Y9" s="26"/>
      <c r="Z9" s="26"/>
      <c r="AA9" s="26"/>
      <c r="AB9" s="33"/>
      <c r="AC9" s="26"/>
      <c r="AD9" s="32"/>
      <c r="AE9" s="33"/>
      <c r="AF9" s="26"/>
      <c r="AG9" s="26"/>
      <c r="AH9" s="26"/>
      <c r="AI9" s="26"/>
      <c r="AJ9" s="26"/>
      <c r="AK9" s="178"/>
      <c r="AL9" s="178"/>
      <c r="AM9" s="178"/>
      <c r="AN9" s="178"/>
      <c r="AO9" s="37"/>
      <c r="AP9" s="187" t="str">
        <f>IF(入力シート①!C$9&lt;&gt;"",入力シート①!C$9,"")</f>
        <v/>
      </c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41"/>
      <c r="BE9" s="17" t="str">
        <f ca="1">IF($B16="","非表示","表示")</f>
        <v>表示</v>
      </c>
    </row>
    <row r="10" spans="1:57" ht="7.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32"/>
      <c r="M10" s="33"/>
      <c r="N10" s="26"/>
      <c r="O10" s="26"/>
      <c r="P10" s="26"/>
      <c r="Q10" s="26"/>
      <c r="R10" s="26"/>
      <c r="S10" s="33"/>
      <c r="T10" s="26"/>
      <c r="U10" s="32"/>
      <c r="V10" s="33"/>
      <c r="W10" s="26"/>
      <c r="X10" s="26"/>
      <c r="Y10" s="26"/>
      <c r="Z10" s="26"/>
      <c r="AA10" s="26"/>
      <c r="AB10" s="33"/>
      <c r="AC10" s="26"/>
      <c r="AD10" s="32"/>
      <c r="AE10" s="33"/>
      <c r="AF10" s="26"/>
      <c r="AG10" s="26"/>
      <c r="AH10" s="26"/>
      <c r="AI10" s="26"/>
      <c r="AJ10" s="26"/>
      <c r="AK10" s="33"/>
      <c r="AL10" s="26"/>
      <c r="AM10" s="26"/>
      <c r="AN10" s="33"/>
      <c r="AO10" s="26"/>
      <c r="AP10" s="26"/>
      <c r="AQ10" s="26"/>
      <c r="AR10" s="26"/>
      <c r="AS10" s="26"/>
      <c r="AT10" s="33"/>
      <c r="AU10" s="26"/>
      <c r="AV10" s="26"/>
      <c r="AW10" s="26"/>
      <c r="AX10" s="26"/>
      <c r="AY10" s="26"/>
      <c r="AZ10" s="26"/>
      <c r="BA10" s="26"/>
      <c r="BB10" s="26"/>
      <c r="BC10" s="41"/>
      <c r="BE10" s="17" t="str">
        <f ca="1">IF($B16="","非表示","表示")</f>
        <v>表示</v>
      </c>
    </row>
    <row r="11" spans="1:57" ht="20.2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32"/>
      <c r="M11" s="33"/>
      <c r="N11" s="26"/>
      <c r="O11" s="26"/>
      <c r="P11" s="26"/>
      <c r="Q11" s="26"/>
      <c r="U11" s="17"/>
      <c r="AD11" s="32"/>
      <c r="AE11" s="33"/>
      <c r="AF11" s="26"/>
      <c r="AG11" s="26"/>
      <c r="AH11" s="26"/>
      <c r="AI11" s="26"/>
      <c r="AJ11" s="26"/>
      <c r="AK11" s="179" t="s">
        <v>59</v>
      </c>
      <c r="AL11" s="179"/>
      <c r="AM11" s="179"/>
      <c r="AN11" s="179"/>
      <c r="AP11" s="181" t="str">
        <f>IF(入力シート①!C$10&lt;&gt;"",入力シート①!C$10,"")</f>
        <v/>
      </c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41"/>
      <c r="BE11" s="17" t="str">
        <f ca="1">IF($B16="","非表示","表示")</f>
        <v>表示</v>
      </c>
    </row>
    <row r="12" spans="1:57" ht="20.25" customHeight="1">
      <c r="B12" s="25"/>
      <c r="D12" s="24" t="s">
        <v>12</v>
      </c>
      <c r="E12" s="26"/>
      <c r="F12" s="26"/>
      <c r="G12" s="27"/>
      <c r="H12" s="27"/>
      <c r="I12" s="27"/>
      <c r="J12" s="27"/>
      <c r="K12" s="27"/>
      <c r="L12" s="34"/>
      <c r="M12" s="33"/>
      <c r="N12" s="26"/>
      <c r="O12" s="26"/>
      <c r="P12" s="26"/>
      <c r="T12" s="188" t="s">
        <v>16</v>
      </c>
      <c r="U12" s="188"/>
      <c r="V12" s="188"/>
      <c r="W12" s="188"/>
      <c r="X12" s="37"/>
      <c r="Y12" s="126" t="str">
        <f>IF(入力シート①!C$7&lt;&gt;"",入力シート①!C$7,"")</f>
        <v/>
      </c>
      <c r="Z12" s="38" t="s">
        <v>17</v>
      </c>
      <c r="AA12" s="189" t="str">
        <f>IF(入力シート①!E$7&lt;&gt;"",入力シート①!E$7,"")</f>
        <v/>
      </c>
      <c r="AB12" s="189"/>
      <c r="AC12" s="39" t="s">
        <v>18</v>
      </c>
      <c r="AD12" s="32"/>
      <c r="AE12" s="33"/>
      <c r="AF12" s="26"/>
      <c r="AG12" s="26"/>
      <c r="AH12" s="26"/>
      <c r="AI12" s="26"/>
      <c r="AJ12" s="26"/>
      <c r="AK12" s="180"/>
      <c r="AL12" s="180"/>
      <c r="AM12" s="180"/>
      <c r="AN12" s="180"/>
      <c r="AO12" s="37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41"/>
      <c r="BE12" s="17" t="str">
        <f ca="1">IF($B16="","非表示","表示")</f>
        <v>表示</v>
      </c>
    </row>
    <row r="13" spans="1:57" ht="12.7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32"/>
      <c r="M13" s="33"/>
      <c r="N13" s="26"/>
      <c r="O13" s="26"/>
      <c r="P13" s="26"/>
      <c r="Q13" s="26"/>
      <c r="R13" s="26"/>
      <c r="S13" s="33"/>
      <c r="T13" s="26"/>
      <c r="U13" s="32"/>
      <c r="V13" s="33"/>
      <c r="W13" s="26"/>
      <c r="X13" s="26"/>
      <c r="Y13" s="26"/>
      <c r="Z13" s="26"/>
      <c r="AA13" s="26"/>
      <c r="AB13" s="33"/>
      <c r="AC13" s="26"/>
      <c r="AD13" s="32"/>
      <c r="AE13" s="33"/>
      <c r="AF13" s="26"/>
      <c r="AG13" s="26"/>
      <c r="AH13" s="26"/>
      <c r="AI13" s="26"/>
      <c r="AJ13" s="26"/>
      <c r="AK13" s="33"/>
      <c r="AL13" s="26"/>
      <c r="AM13" s="26"/>
      <c r="AN13" s="33"/>
      <c r="AO13" s="26"/>
      <c r="AP13" s="26"/>
      <c r="AQ13" s="26"/>
      <c r="AR13" s="26"/>
      <c r="AS13" s="26"/>
      <c r="AT13" s="33"/>
      <c r="AU13" s="26"/>
      <c r="AV13" s="26"/>
      <c r="AW13" s="26"/>
      <c r="AX13" s="26"/>
      <c r="AY13" s="26"/>
      <c r="AZ13" s="26"/>
      <c r="BA13" s="26"/>
      <c r="BB13" s="26"/>
      <c r="BC13" s="41"/>
      <c r="BE13" s="17" t="str">
        <f ca="1">IF($B16="","非表示","表示")</f>
        <v>表示</v>
      </c>
    </row>
    <row r="14" spans="1:57" ht="23.25" customHeight="1">
      <c r="B14" s="176" t="s">
        <v>60</v>
      </c>
      <c r="C14" s="176"/>
      <c r="D14" s="176"/>
      <c r="E14" s="176"/>
      <c r="F14" s="176"/>
      <c r="G14" s="176"/>
      <c r="H14" s="176"/>
      <c r="I14" s="176"/>
      <c r="J14" s="176"/>
      <c r="K14" s="176" t="s">
        <v>61</v>
      </c>
      <c r="L14" s="176"/>
      <c r="M14" s="176"/>
      <c r="N14" s="176"/>
      <c r="O14" s="176"/>
      <c r="P14" s="176"/>
      <c r="Q14" s="176"/>
      <c r="R14" s="176"/>
      <c r="S14" s="176"/>
      <c r="T14" s="183" t="s">
        <v>62</v>
      </c>
      <c r="U14" s="184"/>
      <c r="V14" s="184"/>
      <c r="W14" s="184"/>
      <c r="X14" s="184"/>
      <c r="Y14" s="184"/>
      <c r="Z14" s="184"/>
      <c r="AA14" s="184"/>
      <c r="AB14" s="185"/>
      <c r="AC14" s="183" t="s">
        <v>63</v>
      </c>
      <c r="AD14" s="184"/>
      <c r="AE14" s="184"/>
      <c r="AF14" s="184"/>
      <c r="AG14" s="184"/>
      <c r="AH14" s="184"/>
      <c r="AI14" s="184"/>
      <c r="AJ14" s="184"/>
      <c r="AK14" s="185"/>
      <c r="AL14" s="183" t="s">
        <v>64</v>
      </c>
      <c r="AM14" s="184"/>
      <c r="AN14" s="184"/>
      <c r="AO14" s="184"/>
      <c r="AP14" s="184"/>
      <c r="AQ14" s="184"/>
      <c r="AR14" s="184"/>
      <c r="AS14" s="184"/>
      <c r="AT14" s="185"/>
      <c r="AU14" s="176" t="s">
        <v>47</v>
      </c>
      <c r="AV14" s="176"/>
      <c r="AW14" s="176"/>
      <c r="AX14" s="176"/>
      <c r="AY14" s="176"/>
      <c r="AZ14" s="176"/>
      <c r="BA14" s="176"/>
      <c r="BB14" s="176"/>
      <c r="BC14" s="176"/>
      <c r="BE14" s="17" t="str">
        <f ca="1">IF($B16="","非表示","表示")</f>
        <v>表示</v>
      </c>
    </row>
    <row r="15" spans="1:57" ht="23.25" customHeight="1">
      <c r="B15" s="176"/>
      <c r="C15" s="176"/>
      <c r="D15" s="176"/>
      <c r="E15" s="176"/>
      <c r="F15" s="176"/>
      <c r="G15" s="176"/>
      <c r="H15" s="176"/>
      <c r="I15" s="176"/>
      <c r="J15" s="176"/>
      <c r="K15" s="190" t="s">
        <v>38</v>
      </c>
      <c r="L15" s="190"/>
      <c r="M15" s="190"/>
      <c r="N15" s="190" t="s">
        <v>65</v>
      </c>
      <c r="O15" s="191"/>
      <c r="P15" s="190" t="s">
        <v>49</v>
      </c>
      <c r="Q15" s="190"/>
      <c r="R15" s="190"/>
      <c r="S15" s="190"/>
      <c r="T15" s="183" t="s">
        <v>38</v>
      </c>
      <c r="U15" s="184"/>
      <c r="V15" s="185"/>
      <c r="W15" s="176" t="s">
        <v>65</v>
      </c>
      <c r="X15" s="183"/>
      <c r="Y15" s="176" t="s">
        <v>49</v>
      </c>
      <c r="Z15" s="176"/>
      <c r="AA15" s="176"/>
      <c r="AB15" s="176"/>
      <c r="AC15" s="183" t="s">
        <v>38</v>
      </c>
      <c r="AD15" s="184"/>
      <c r="AE15" s="185"/>
      <c r="AF15" s="176" t="s">
        <v>65</v>
      </c>
      <c r="AG15" s="183"/>
      <c r="AH15" s="176" t="s">
        <v>49</v>
      </c>
      <c r="AI15" s="176"/>
      <c r="AJ15" s="176"/>
      <c r="AK15" s="176"/>
      <c r="AL15" s="183" t="s">
        <v>38</v>
      </c>
      <c r="AM15" s="184"/>
      <c r="AN15" s="185"/>
      <c r="AO15" s="176" t="s">
        <v>65</v>
      </c>
      <c r="AP15" s="183"/>
      <c r="AQ15" s="176" t="s">
        <v>49</v>
      </c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E15" s="17" t="str">
        <f ca="1">IF($B16="","非表示","表示")</f>
        <v>表示</v>
      </c>
    </row>
    <row r="16" spans="1:57" ht="46.5" customHeight="1">
      <c r="A16" s="17">
        <v>1</v>
      </c>
      <c r="B16" s="192" t="str">
        <f ca="1">IF(AND(VLOOKUP(A16,入力シート➁!$A:$B,COLUMN(入力シート➁!$B$5),0)=0,AU16=""),"在庫麻薬なし",IF(AND(VLOOKUP(A16,入力シート➁!$A:$B,COLUMN(入力シート➁!$B$5),0)=0,AU16&lt;&gt;""),IFERROR(IF(AND(OFFSET(B16,-2,0,1,1)=$B$14,OFFSET(B16,-19,0,1,1)="　　　　　　　〃"),OFFSET(B16,-20,0,1,1),IF(AND(OFFSET(B16,-2,0,1,1)=$B$14,OFFSET(B16,-19,0,1,1)&lt;&gt;"　　　　　　　〃"),OFFSET(B16,-19,0,1,1),"　　　　　　　〃")),"　　　　　　　〃"),(VLOOKUP(A16,入力シート➁!$A:$B,COLUMN(入力シート➁!$B$5),0))))</f>
        <v>在庫麻薬なし</v>
      </c>
      <c r="C16" s="193"/>
      <c r="D16" s="193"/>
      <c r="E16" s="193"/>
      <c r="F16" s="193"/>
      <c r="G16" s="193"/>
      <c r="H16" s="193"/>
      <c r="I16" s="193"/>
      <c r="J16" s="194"/>
      <c r="K16" s="121" t="str">
        <f>IF(M16="","",IFERROR(VLOOKUP($A16,入力シート➁!$A:$R,COLUMN(入力シート➁!$C$7),0),""))</f>
        <v/>
      </c>
      <c r="L16" s="122" t="str">
        <f>IF(OR(P16="",VLOOKUP(A16,入力シート➁!$A:$R,COLUMN(入力シート➁!D7),0)=0),"",VLOOKUP(A16,入力シート➁!$A:$R,COLUMN(入力シート➁!D7),0))</f>
        <v/>
      </c>
      <c r="M16" s="123" t="str">
        <f>IF(L16="","",VLOOKUP($A16,入力シート➁!$A:$R,COLUMN(入力シート➁!$E$7),0))</f>
        <v/>
      </c>
      <c r="N16" s="195" t="str">
        <f>IFERROR(IF(OR(P16="",P16&lt;=0),"",IF(AND(M16="V",K16&lt;&gt;""),ROUNDUP(P16/(VALUE(LEFT(K16,FIND("m",K16)-1))*L16),0),ROUNDUP(P16/L16,0))),"")</f>
        <v/>
      </c>
      <c r="O16" s="196"/>
      <c r="P16" s="197" t="str">
        <f>IF(VLOOKUP($A16,入力シート➁!$A:$R,COLUMN(入力シート➁!F7),0)=0,"",IF(VLOOKUP($A16,入力シート➁!$A:$R,COLUMN(入力シート➁!F7),0)&lt;0,"("&amp;-VLOOKUP($A16,入力シート➁!$A:$R,COLUMN(入力シート➁!F7),0)&amp;VLOOKUP($A16,入力シート➁!$A:$R,COLUMN(入力シート➁!G7),0)&amp;")",VLOOKUP($A16,入力シート➁!$A:$R,COLUMN(入力シート➁!F7),0)))</f>
        <v/>
      </c>
      <c r="Q16" s="198"/>
      <c r="R16" s="198"/>
      <c r="S16" s="124" t="str">
        <f>IF(OR(P16="",COUNT(P16)=0),"",VLOOKUP($A16,入力シート➁!$A:$R,COLUMN(入力シート➁!G7),0))</f>
        <v/>
      </c>
      <c r="T16" s="121" t="str">
        <f>IF(V16="","",IFERROR(VLOOKUP($A16,入力シート➁!$A:$R,COLUMN(入力シート➁!$C$7),0),""))</f>
        <v/>
      </c>
      <c r="U16" s="125" t="str">
        <f>IF(OR(Y16="",VLOOKUP(A16,入力シート➁!$A:$R,COLUMN(入力シート➁!D7),0)=0),"",VLOOKUP(A16,入力シート➁!$A:$R,COLUMN(入力シート➁!D7),0))</f>
        <v/>
      </c>
      <c r="V16" s="123" t="str">
        <f>IF(U16="","",VLOOKUP($A16,入力シート➁!$A:$R,COLUMN(入力シート➁!$E$7),0))</f>
        <v/>
      </c>
      <c r="W16" s="195" t="str">
        <f t="shared" ref="W16:W24" si="0">IFERROR(IF(OR(Y16="",Y16&lt;=0),"",IF(AND(V16="V",T16&lt;&gt;""),ROUNDUP(Y16/(VALUE(LEFT(T16,FIND("m",T16)-1))*U16),0),ROUNDUP(Y16/U16,0))),"")</f>
        <v/>
      </c>
      <c r="X16" s="199"/>
      <c r="Y16" s="197" t="str">
        <f>IF(VLOOKUP($A16,入力シート➁!$A:$R,COLUMN(入力シート➁!H7),0)=0,"",IF(VLOOKUP($A16,入力シート➁!$A:$R,COLUMN(入力シート➁!H7),0)&lt;0,"("&amp;-VLOOKUP($A16,入力シート➁!$A:$R,COLUMN(入力シート➁!H7),0)&amp;VLOOKUP($A16,入力シート➁!$A:$R,COLUMN(入力シート➁!I7),0)&amp;")",VLOOKUP($A16,入力シート➁!$A:$R,COLUMN(入力シート➁!H7),0)))</f>
        <v/>
      </c>
      <c r="Z16" s="198"/>
      <c r="AA16" s="198"/>
      <c r="AB16" s="124" t="str">
        <f>IF(OR(Y16="",COUNT(Y16)=0),"",VLOOKUP($A16,入力シート➁!$A:$R,COLUMN(入力シート➁!G7),0))</f>
        <v/>
      </c>
      <c r="AC16" s="121" t="str">
        <f>IF(AE16="","",IFERROR(VLOOKUP($A16,入力シート➁!$A:$R,COLUMN(入力シート➁!$C$7),0),""))</f>
        <v/>
      </c>
      <c r="AD16" s="125" t="str">
        <f>IF(OR(AH16="",VLOOKUP(A16,入力シート➁!$A:$R,COLUMN(入力シート➁!D7),0)=0),"",VLOOKUP(A16,入力シート➁!$A:$R,COLUMN(入力シート➁!D7),0))</f>
        <v/>
      </c>
      <c r="AE16" s="123" t="str">
        <f>IF(AD16="","",VLOOKUP($A16,入力シート➁!$A:$R,COLUMN(入力シート➁!$E$7),0))</f>
        <v/>
      </c>
      <c r="AF16" s="195" t="str">
        <f t="shared" ref="AF16:AF24" si="1">IFERROR(IF(OR(AH16="",AH16&lt;=0),"",IF(AND(AE16="V",AC16&lt;&gt;""),ROUNDUP(AH16/(VALUE(LEFT(AC16,FIND("m",AC16)-1))*AD16),0),ROUNDUP(AH16/AD16,0))),"")</f>
        <v/>
      </c>
      <c r="AG16" s="199"/>
      <c r="AH16" s="197" t="str">
        <f>IF(VLOOKUP($A16,入力シート➁!$A:$R,COLUMN(入力シート➁!J7),0)=0,"",IF(VLOOKUP($A16,入力シート➁!$A:$R,COLUMN(入力シート➁!J7),0)&lt;0,"("&amp;-VLOOKUP($A16,入力シート➁!$A:$R,COLUMN(入力シート➁!J7),0)&amp;VLOOKUP($A16,入力シート➁!$A:$R,COLUMN(入力シート➁!K7),0)&amp;")",VLOOKUP($A16,入力シート➁!$A:$R,COLUMN(入力シート➁!J7),0)))</f>
        <v/>
      </c>
      <c r="AI16" s="198"/>
      <c r="AJ16" s="198"/>
      <c r="AK16" s="124" t="str">
        <f>IF(OR(AH16="",COUNT(AH16)=0),"",VLOOKUP($A16,入力シート➁!$A:$R,COLUMN(入力シート➁!G7),0))</f>
        <v/>
      </c>
      <c r="AL16" s="121" t="str">
        <f>IF(AN16="","",IFERROR(VLOOKUP($A16,入力シート➁!$A:$R,COLUMN(入力シート➁!$C$7),0),""))</f>
        <v/>
      </c>
      <c r="AM16" s="125" t="str">
        <f>IF(OR(AQ16=0,AQ16="",VLOOKUP(A16,入力シート➁!$A:$R,COLUMN(入力シート➁!D7),0)=0),"",VLOOKUP(A16,入力シート➁!$A:$R,COLUMN(入力シート➁!D7),0))</f>
        <v/>
      </c>
      <c r="AN16" s="123" t="str">
        <f>IF(AM16="","",VLOOKUP($A16,入力シート➁!$A:$R,COLUMN(入力シート➁!$E$7),0))</f>
        <v/>
      </c>
      <c r="AO16" s="195" t="str">
        <f>IFERROR(IF(OR(AQ16="",AQ16&lt;=0),"",IF(AND(AN16="V",AL16&lt;&gt;""),ROUNDUP(AQ16/(VALUE(LEFT(AL16,FIND("m",AL16)-1))*AM16),0),ROUNDUP(AQ16/AM16,0))),"")</f>
        <v/>
      </c>
      <c r="AP16" s="199"/>
      <c r="AQ16" s="197" t="str">
        <f>IF(AND(VLOOKUP($A16,入力シート➁!$A:$R,COLUMN(入力シート➁!L7),0)=0,VLOOKUP($A16,入力シート➁!$A:$R,COLUMN(入力シート➁!B7),0)=""),"",IF(VLOOKUP($A16,入力シート➁!$A:$R,COLUMN(入力シート➁!L7),0)&lt;0,"("&amp;-VLOOKUP($A16,入力シート➁!$A:$R,COLUMN(入力シート➁!L7),0)&amp;VLOOKUP($A16,入力シート➁!$A:$R,COLUMN(入力シート➁!M7),0)&amp;")",VLOOKUP($A16,入力シート➁!$A:$R,COLUMN(入力シート➁!L7),0)))</f>
        <v/>
      </c>
      <c r="AR16" s="198"/>
      <c r="AS16" s="198"/>
      <c r="AT16" s="124" t="str">
        <f>IF(OR(AQ16="",COUNT(AQ16)=0),"",VLOOKUP($A16,入力シート➁!$A:$R,COLUMN(入力シート➁!G7),0))</f>
        <v/>
      </c>
      <c r="AU16" s="200" t="str">
        <f>IF(VLOOKUP(A16,入力シート➁!$A:$R,COLUMN(入力シート➁!R7),0)=0,"",VLOOKUP(A16,入力シート➁!$A:$R,COLUMN(入力シート➁!R7),0))</f>
        <v/>
      </c>
      <c r="AV16" s="200"/>
      <c r="AW16" s="200"/>
      <c r="AX16" s="200"/>
      <c r="AY16" s="200"/>
      <c r="AZ16" s="200"/>
      <c r="BA16" s="200"/>
      <c r="BB16" s="200"/>
      <c r="BC16" s="200"/>
      <c r="BE16" s="17" t="str">
        <f ca="1">IF($B16="","非表示","表示")</f>
        <v>表示</v>
      </c>
    </row>
    <row r="17" spans="1:57" ht="46.5" customHeight="1">
      <c r="A17" s="17">
        <f ca="1">OFFSET(A17,-1,0,1,1)+1</f>
        <v>2</v>
      </c>
      <c r="B17" s="192" t="str">
        <f ca="1">IF(AND(VLOOKUP(A17,入力シート➁!$A:$B,COLUMN(入力シート➁!$B$5),0)=0,AU17=""),"",IF(AND(VLOOKUP(A17,入力シート➁!$A:$B,COLUMN(入力シート➁!$B$5),0)=0,AU17&lt;&gt;""),IFERROR(IF(AND(OFFSET(B17,-2,0,1,1)=$B$14,OFFSET(B17,-19,0,1,1)="　　　　　　　〃"),OFFSET(B17,-20,0,1,1),IF(AND(OFFSET(B17,-2,0,1,1)=$B$14,OFFSET(B17,-19,0,1,1)&lt;&gt;"　　　　　　　〃"),OFFSET(B17,-19,0,1,1),"　　　　　　　〃")),"　　　　　　　〃"),(VLOOKUP(A17,入力シート➁!$A:$B,COLUMN(入力シート➁!$B$5),0))))</f>
        <v/>
      </c>
      <c r="C17" s="193"/>
      <c r="D17" s="193"/>
      <c r="E17" s="193"/>
      <c r="F17" s="193"/>
      <c r="G17" s="193"/>
      <c r="H17" s="193"/>
      <c r="I17" s="193"/>
      <c r="J17" s="194"/>
      <c r="K17" s="121" t="str">
        <f ca="1">IF(M17="","",IFERROR(VLOOKUP($A17,入力シート➁!$A:$R,COLUMN(入力シート➁!$C$7),0),""))</f>
        <v/>
      </c>
      <c r="L17" s="122" t="str">
        <f ca="1">IF(OR(P17="",VLOOKUP(A17,入力シート➁!$A:$R,COLUMN(入力シート➁!D8),0)=0),"",VLOOKUP(A17,入力シート➁!$A:$R,COLUMN(入力シート➁!D8),0))</f>
        <v/>
      </c>
      <c r="M17" s="123" t="str">
        <f ca="1">IF(L17="","",VLOOKUP($A17,入力シート➁!$A:$R,COLUMN(入力シート➁!$E$7),0))</f>
        <v/>
      </c>
      <c r="N17" s="195" t="str">
        <f t="shared" ref="N17:N24" ca="1" si="2">IFERROR(IF(OR(P17="",P17&lt;=0),"",IF(AND(M17="V",K17&lt;&gt;""),ROUNDUP(P17/(VALUE(LEFT(K17,FIND("m",K17)-1))*L17),0),ROUNDUP(P17/L17,0))),"")</f>
        <v/>
      </c>
      <c r="O17" s="196"/>
      <c r="P17" s="197" t="str">
        <f ca="1">IF(VLOOKUP($A17,入力シート➁!$A:$R,COLUMN(入力シート➁!F8),0)=0,"",IF(VLOOKUP($A17,入力シート➁!$A:$R,COLUMN(入力シート➁!F8),0)&lt;0,"("&amp;-VLOOKUP($A17,入力シート➁!$A:$R,COLUMN(入力シート➁!F8),0)&amp;VLOOKUP($A17,入力シート➁!$A:$R,COLUMN(入力シート➁!G8),0)&amp;")",VLOOKUP($A17,入力シート➁!$A:$R,COLUMN(入力シート➁!F8),0)))</f>
        <v/>
      </c>
      <c r="Q17" s="198"/>
      <c r="R17" s="198"/>
      <c r="S17" s="124" t="str">
        <f ca="1">IF(OR(P17="",COUNT(P17)=0),"",VLOOKUP(A17,入力シート➁!$A:$R,COLUMN(入力シート➁!G8),0))</f>
        <v/>
      </c>
      <c r="T17" s="121" t="str">
        <f ca="1">IF(V17="","",IFERROR(VLOOKUP($A17,入力シート➁!$A:$R,COLUMN(入力シート➁!$C$7),0),""))</f>
        <v/>
      </c>
      <c r="U17" s="125" t="str">
        <f ca="1">IF(OR(Y17="",VLOOKUP(A17,入力シート➁!$A:$R,COLUMN(入力シート➁!D8),0)=0),"",VLOOKUP(A17,入力シート➁!$A:$R,COLUMN(入力シート➁!D8),0))</f>
        <v/>
      </c>
      <c r="V17" s="123" t="str">
        <f ca="1">IF(U17="","",VLOOKUP($A17,入力シート➁!$A:$R,COLUMN(入力シート➁!$E$7),0))</f>
        <v/>
      </c>
      <c r="W17" s="195" t="str">
        <f t="shared" ca="1" si="0"/>
        <v/>
      </c>
      <c r="X17" s="199"/>
      <c r="Y17" s="197" t="str">
        <f ca="1">IF(VLOOKUP($A17,入力シート➁!$A:$R,COLUMN(入力シート➁!H8),0)=0,"",IF(VLOOKUP($A17,入力シート➁!$A:$R,COLUMN(入力シート➁!H8),0)&lt;0,"("&amp;-VLOOKUP($A17,入力シート➁!$A:$R,COLUMN(入力シート➁!H8),0)&amp;VLOOKUP($A17,入力シート➁!$A:$R,COLUMN(入力シート➁!I8),0)&amp;")",VLOOKUP($A17,入力シート➁!$A:$R,COLUMN(入力シート➁!H8),0)))</f>
        <v/>
      </c>
      <c r="Z17" s="198"/>
      <c r="AA17" s="198"/>
      <c r="AB17" s="124" t="str">
        <f ca="1">IF(OR(Y17="",COUNT(Y17)=0),"",VLOOKUP($A17,入力シート➁!$A:$R,COLUMN(入力シート➁!G8),0))</f>
        <v/>
      </c>
      <c r="AC17" s="121" t="str">
        <f ca="1">IF(AE17="","",IFERROR(VLOOKUP($A17,入力シート➁!$A:$R,COLUMN(入力シート➁!$C$7),0),""))</f>
        <v/>
      </c>
      <c r="AD17" s="125" t="str">
        <f ca="1">IF(OR(AH17="",VLOOKUP(A17,入力シート➁!$A:$R,COLUMN(入力シート➁!D8),0)=0),"",VLOOKUP(A17,入力シート➁!$A:$R,COLUMN(入力シート➁!D8),0))</f>
        <v/>
      </c>
      <c r="AE17" s="123" t="str">
        <f ca="1">IF(AD17="","",VLOOKUP($A17,入力シート➁!$A:$R,COLUMN(入力シート➁!$E$7),0))</f>
        <v/>
      </c>
      <c r="AF17" s="195" t="str">
        <f t="shared" ca="1" si="1"/>
        <v/>
      </c>
      <c r="AG17" s="199"/>
      <c r="AH17" s="197" t="str">
        <f ca="1">IF(VLOOKUP($A17,入力シート➁!$A:$R,COLUMN(入力シート➁!J8),0)=0,"",IF(VLOOKUP($A17,入力シート➁!$A:$R,COLUMN(入力シート➁!J8),0)&lt;0,"("&amp;-VLOOKUP($A17,入力シート➁!$A:$R,COLUMN(入力シート➁!J8),0)&amp;VLOOKUP($A17,入力シート➁!$A:$R,COLUMN(入力シート➁!K8),0)&amp;")",VLOOKUP($A17,入力シート➁!$A:$R,COLUMN(入力シート➁!J8),0)))</f>
        <v/>
      </c>
      <c r="AI17" s="198"/>
      <c r="AJ17" s="198"/>
      <c r="AK17" s="124" t="str">
        <f ca="1">IF(OR(AH17="",COUNT(AH17)=0),"",VLOOKUP($A17,入力シート➁!$A:$R,COLUMN(入力シート➁!G8),0))</f>
        <v/>
      </c>
      <c r="AL17" s="121" t="str">
        <f ca="1">IF(AN17="","",IFERROR(VLOOKUP($A17,入力シート➁!$A:$R,COLUMN(入力シート➁!$C$7),0),""))</f>
        <v/>
      </c>
      <c r="AM17" s="125" t="str">
        <f ca="1">IF(OR(AQ17=0,AQ17="",VLOOKUP(A17,入力シート➁!$A:$R,COLUMN(入力シート➁!D8),0)=0),"",VLOOKUP(A17,入力シート➁!$A:$R,COLUMN(入力シート➁!D8),0))</f>
        <v/>
      </c>
      <c r="AN17" s="123" t="str">
        <f ca="1">IF(AM17="","",VLOOKUP($A17,入力シート➁!$A:$R,COLUMN(入力シート➁!$E$7),0))</f>
        <v/>
      </c>
      <c r="AO17" s="195" t="str">
        <f t="shared" ref="AO17:AO24" ca="1" si="3">IFERROR(IF(OR(AQ17="",AQ17&lt;=0),"",IF(AND(AN17="V",AL17&lt;&gt;""),ROUNDUP(AQ17/(VALUE(LEFT(AL17,FIND("m",AL17)-1))*AM17),0),ROUNDUP(AQ17/AM17,0))),"")</f>
        <v/>
      </c>
      <c r="AP17" s="199"/>
      <c r="AQ17" s="197" t="str">
        <f ca="1">IF(AND(VLOOKUP($A17,入力シート➁!$A:$R,COLUMN(入力シート➁!L8),0)=0,VLOOKUP($A17,入力シート➁!$A:$R,COLUMN(入力シート➁!B8),0)=""),"",IF(VLOOKUP($A17,入力シート➁!$A:$R,COLUMN(入力シート➁!L8),0)&lt;0,"("&amp;-VLOOKUP($A17,入力シート➁!$A:$R,COLUMN(入力シート➁!L8),0)&amp;VLOOKUP($A17,入力シート➁!$A:$R,COLUMN(入力シート➁!M8),0)&amp;")",VLOOKUP($A17,入力シート➁!$A:$R,COLUMN(入力シート➁!L8),0)))</f>
        <v/>
      </c>
      <c r="AR17" s="198"/>
      <c r="AS17" s="198"/>
      <c r="AT17" s="124" t="str">
        <f ca="1">IF(OR(AQ17="",COUNT(AQ17)=0),"",VLOOKUP($A17,入力シート➁!$A:$R,COLUMN(入力シート➁!G8),0))</f>
        <v/>
      </c>
      <c r="AU17" s="200" t="str">
        <f ca="1">IF(VLOOKUP(A17,入力シート➁!$A:$R,COLUMN(入力シート➁!R8),0)=0,"",VLOOKUP(A17,入力シート➁!$A:$R,COLUMN(入力シート➁!R8),0))</f>
        <v/>
      </c>
      <c r="AV17" s="200"/>
      <c r="AW17" s="200"/>
      <c r="AX17" s="200"/>
      <c r="AY17" s="200"/>
      <c r="AZ17" s="200"/>
      <c r="BA17" s="200"/>
      <c r="BB17" s="200"/>
      <c r="BC17" s="200"/>
      <c r="BE17" s="17" t="str">
        <f ca="1">IF($B16="","非表示","表示")</f>
        <v>表示</v>
      </c>
    </row>
    <row r="18" spans="1:57" ht="46.5" customHeight="1">
      <c r="A18" s="17">
        <f t="shared" ref="A18:A24" ca="1" si="4">OFFSET(A18,-1,0,1,1)+1</f>
        <v>3</v>
      </c>
      <c r="B18" s="192" t="str">
        <f ca="1">IF(AND(VLOOKUP(A18,入力シート➁!$A:$B,COLUMN(入力シート➁!$B$5),0)=0,AU18=""),"",IF(AND(VLOOKUP(A18,入力シート➁!$A:$B,COLUMN(入力シート➁!$B$5),0)=0,AU18&lt;&gt;""),IFERROR(IF(AND(OFFSET(B18,-2,0,1,1)=$B$14,OFFSET(B18,-19,0,1,1)="　　　　　　　〃"),OFFSET(B18,-20,0,1,1),IF(AND(OFFSET(B18,-2,0,1,1)=$B$14,OFFSET(B18,-19,0,1,1)&lt;&gt;"　　　　　　　〃"),OFFSET(B18,-19,0,1,1),"　　　　　　　〃")),"　　　　　　　〃"),(VLOOKUP(A18,入力シート➁!$A:$B,COLUMN(入力シート➁!$B$5),0))))</f>
        <v/>
      </c>
      <c r="C18" s="193"/>
      <c r="D18" s="193"/>
      <c r="E18" s="193"/>
      <c r="F18" s="193"/>
      <c r="G18" s="193"/>
      <c r="H18" s="193"/>
      <c r="I18" s="193"/>
      <c r="J18" s="194"/>
      <c r="K18" s="121" t="str">
        <f ca="1">IF(M18="","",IFERROR(VLOOKUP($A18,入力シート➁!$A:$R,COLUMN(入力シート➁!$C$7),0),""))</f>
        <v/>
      </c>
      <c r="L18" s="122" t="str">
        <f ca="1">IF(OR(P18="",VLOOKUP(A18,入力シート➁!$A:$R,COLUMN(入力シート➁!D9),0)=0),"",VLOOKUP(A18,入力シート➁!$A:$R,COLUMN(入力シート➁!D9),0))</f>
        <v/>
      </c>
      <c r="M18" s="123" t="str">
        <f ca="1">IF(L18="","",VLOOKUP($A18,入力シート➁!$A:$R,COLUMN(入力シート➁!$E$7),0))</f>
        <v/>
      </c>
      <c r="N18" s="195" t="str">
        <f t="shared" ca="1" si="2"/>
        <v/>
      </c>
      <c r="O18" s="196"/>
      <c r="P18" s="197" t="str">
        <f ca="1">IF(VLOOKUP($A18,入力シート➁!$A:$R,COLUMN(入力シート➁!F9),0)=0,"",IF(VLOOKUP($A18,入力シート➁!$A:$R,COLUMN(入力シート➁!F9),0)&lt;0,"("&amp;-VLOOKUP($A18,入力シート➁!$A:$R,COLUMN(入力シート➁!F9),0)&amp;VLOOKUP($A18,入力シート➁!$A:$R,COLUMN(入力シート➁!G9),0)&amp;")",VLOOKUP($A18,入力シート➁!$A:$R,COLUMN(入力シート➁!F9),0)))</f>
        <v/>
      </c>
      <c r="Q18" s="198"/>
      <c r="R18" s="198"/>
      <c r="S18" s="124" t="str">
        <f ca="1">IF(OR(P18="",COUNT(P18)=0),"",VLOOKUP(A18,入力シート➁!$A:$R,COLUMN(入力シート➁!G9),0))</f>
        <v/>
      </c>
      <c r="T18" s="121" t="str">
        <f ca="1">IF(V18="","",IFERROR(VLOOKUP($A18,入力シート➁!$A:$R,COLUMN(入力シート➁!$C$7),0),""))</f>
        <v/>
      </c>
      <c r="U18" s="125" t="str">
        <f ca="1">IF(OR(Y18="",VLOOKUP(A18,入力シート➁!$A:$R,COLUMN(入力シート➁!D9),0)=0),"",VLOOKUP(A18,入力シート➁!$A:$R,COLUMN(入力シート➁!D9),0))</f>
        <v/>
      </c>
      <c r="V18" s="123" t="str">
        <f ca="1">IF(U18="","",VLOOKUP($A18,入力シート➁!$A:$R,COLUMN(入力シート➁!$E$7),0))</f>
        <v/>
      </c>
      <c r="W18" s="195" t="str">
        <f t="shared" ca="1" si="0"/>
        <v/>
      </c>
      <c r="X18" s="199"/>
      <c r="Y18" s="197" t="str">
        <f ca="1">IF(VLOOKUP($A18,入力シート➁!$A:$R,COLUMN(入力シート➁!H9),0)=0,"",IF(VLOOKUP($A18,入力シート➁!$A:$R,COLUMN(入力シート➁!H9),0)&lt;0,"("&amp;-VLOOKUP($A18,入力シート➁!$A:$R,COLUMN(入力シート➁!H9),0)&amp;VLOOKUP($A18,入力シート➁!$A:$R,COLUMN(入力シート➁!I9),0)&amp;")",VLOOKUP($A18,入力シート➁!$A:$R,COLUMN(入力シート➁!H9),0)))</f>
        <v/>
      </c>
      <c r="Z18" s="198"/>
      <c r="AA18" s="198"/>
      <c r="AB18" s="124" t="str">
        <f ca="1">IF(OR(Y18="",COUNT(Y18)=0),"",VLOOKUP($A18,入力シート➁!$A:$R,COLUMN(入力シート➁!G9),0))</f>
        <v/>
      </c>
      <c r="AC18" s="121" t="str">
        <f ca="1">IF(AE18="","",IFERROR(VLOOKUP($A18,入力シート➁!$A:$R,COLUMN(入力シート➁!$C$7),0),""))</f>
        <v/>
      </c>
      <c r="AD18" s="125" t="str">
        <f ca="1">IF(OR(AH18="",VLOOKUP(A18,入力シート➁!$A:$R,COLUMN(入力シート➁!D9),0)=0),"",VLOOKUP(A18,入力シート➁!$A:$R,COLUMN(入力シート➁!D9),0))</f>
        <v/>
      </c>
      <c r="AE18" s="123" t="str">
        <f ca="1">IF(AD18="","",VLOOKUP($A18,入力シート➁!$A:$R,COLUMN(入力シート➁!$E$7),0))</f>
        <v/>
      </c>
      <c r="AF18" s="195" t="str">
        <f t="shared" ca="1" si="1"/>
        <v/>
      </c>
      <c r="AG18" s="199"/>
      <c r="AH18" s="197" t="str">
        <f ca="1">IF(VLOOKUP($A18,入力シート➁!$A:$R,COLUMN(入力シート➁!J9),0)=0,"",IF(VLOOKUP($A18,入力シート➁!$A:$R,COLUMN(入力シート➁!J9),0)&lt;0,"("&amp;-VLOOKUP($A18,入力シート➁!$A:$R,COLUMN(入力シート➁!J9),0)&amp;VLOOKUP($A18,入力シート➁!$A:$R,COLUMN(入力シート➁!K9),0)&amp;")",VLOOKUP($A18,入力シート➁!$A:$R,COLUMN(入力シート➁!J9),0)))</f>
        <v/>
      </c>
      <c r="AI18" s="198"/>
      <c r="AJ18" s="198"/>
      <c r="AK18" s="124" t="str">
        <f ca="1">IF(OR(AH18="",COUNT(AH18)=0),"",VLOOKUP($A18,入力シート➁!$A:$R,COLUMN(入力シート➁!G9),0))</f>
        <v/>
      </c>
      <c r="AL18" s="121" t="str">
        <f ca="1">IF(AN18="","",IFERROR(VLOOKUP($A18,入力シート➁!$A:$R,COLUMN(入力シート➁!$C$7),0),""))</f>
        <v/>
      </c>
      <c r="AM18" s="125" t="str">
        <f ca="1">IF(OR(AQ18=0,AQ18="",VLOOKUP(A18,入力シート➁!$A:$R,COLUMN(入力シート➁!D9),0)=0),"",VLOOKUP(A18,入力シート➁!$A:$R,COLUMN(入力シート➁!D9),0))</f>
        <v/>
      </c>
      <c r="AN18" s="123" t="str">
        <f ca="1">IF(AM18="","",VLOOKUP($A18,入力シート➁!$A:$R,COLUMN(入力シート➁!$E$7),0))</f>
        <v/>
      </c>
      <c r="AO18" s="195" t="str">
        <f t="shared" ca="1" si="3"/>
        <v/>
      </c>
      <c r="AP18" s="199"/>
      <c r="AQ18" s="197" t="str">
        <f ca="1">IF(AND(VLOOKUP($A18,入力シート➁!$A:$R,COLUMN(入力シート➁!L9),0)=0,VLOOKUP($A18,入力シート➁!$A:$R,COLUMN(入力シート➁!B9),0)=""),"",IF(VLOOKUP($A18,入力シート➁!$A:$R,COLUMN(入力シート➁!L9),0)&lt;0,"("&amp;-VLOOKUP($A18,入力シート➁!$A:$R,COLUMN(入力シート➁!L9),0)&amp;VLOOKUP($A18,入力シート➁!$A:$R,COLUMN(入力シート➁!M9),0)&amp;")",VLOOKUP($A18,入力シート➁!$A:$R,COLUMN(入力シート➁!L9),0)))</f>
        <v/>
      </c>
      <c r="AR18" s="198"/>
      <c r="AS18" s="198"/>
      <c r="AT18" s="124" t="str">
        <f ca="1">IF(OR(AQ18="",COUNT(AQ18)=0),"",VLOOKUP($A18,入力シート➁!$A:$R,COLUMN(入力シート➁!G9),0))</f>
        <v/>
      </c>
      <c r="AU18" s="200" t="str">
        <f ca="1">IF(VLOOKUP(A18,入力シート➁!$A:$R,COLUMN(入力シート➁!R9),0)=0,"",VLOOKUP(A18,入力シート➁!$A:$R,COLUMN(入力シート➁!R9),0))</f>
        <v/>
      </c>
      <c r="AV18" s="200"/>
      <c r="AW18" s="200"/>
      <c r="AX18" s="200"/>
      <c r="AY18" s="200"/>
      <c r="AZ18" s="200"/>
      <c r="BA18" s="200"/>
      <c r="BB18" s="200"/>
      <c r="BC18" s="200"/>
      <c r="BE18" s="17" t="str">
        <f ca="1">IF($B16="","非表示","表示")</f>
        <v>表示</v>
      </c>
    </row>
    <row r="19" spans="1:57" ht="46.5" customHeight="1">
      <c r="A19" s="17">
        <f t="shared" ca="1" si="4"/>
        <v>4</v>
      </c>
      <c r="B19" s="192" t="str">
        <f ca="1">IF(AND(VLOOKUP(A19,入力シート➁!$A:$B,COLUMN(入力シート➁!$B$5),0)=0,AU19=""),"",IF(AND(VLOOKUP(A19,入力シート➁!$A:$B,COLUMN(入力シート➁!$B$5),0)=0,AU19&lt;&gt;""),IFERROR(IF(AND(OFFSET(B19,-2,0,1,1)=$B$14,OFFSET(B19,-19,0,1,1)="　　　　　　　〃"),OFFSET(B19,-20,0,1,1),IF(AND(OFFSET(B19,-2,0,1,1)=$B$14,OFFSET(B19,-19,0,1,1)&lt;&gt;"　　　　　　　〃"),OFFSET(B19,-19,0,1,1),"　　　　　　　〃")),"　　　　　　　〃"),(VLOOKUP(A19,入力シート➁!$A:$B,COLUMN(入力シート➁!$B$5),0))))</f>
        <v/>
      </c>
      <c r="C19" s="193"/>
      <c r="D19" s="193"/>
      <c r="E19" s="193"/>
      <c r="F19" s="193"/>
      <c r="G19" s="193"/>
      <c r="H19" s="193"/>
      <c r="I19" s="193"/>
      <c r="J19" s="194"/>
      <c r="K19" s="121" t="str">
        <f ca="1">IF(M19="","",IFERROR(VLOOKUP($A19,入力シート➁!$A:$R,COLUMN(入力シート➁!$C$7),0),""))</f>
        <v/>
      </c>
      <c r="L19" s="122" t="str">
        <f ca="1">IF(OR(P19="",VLOOKUP(A19,入力シート➁!$A:$R,COLUMN(入力シート➁!D10),0)=0),"",VLOOKUP(A19,入力シート➁!$A:$R,COLUMN(入力シート➁!D10),0))</f>
        <v/>
      </c>
      <c r="M19" s="123" t="str">
        <f ca="1">IF(L19="","",VLOOKUP($A19,入力シート➁!$A:$R,COLUMN(入力シート➁!$E$7),0))</f>
        <v/>
      </c>
      <c r="N19" s="195" t="str">
        <f t="shared" ca="1" si="2"/>
        <v/>
      </c>
      <c r="O19" s="196"/>
      <c r="P19" s="197" t="str">
        <f ca="1">IF(VLOOKUP($A19,入力シート➁!$A:$R,COLUMN(入力シート➁!F10),0)=0,"",IF(VLOOKUP($A19,入力シート➁!$A:$R,COLUMN(入力シート➁!F10),0)&lt;0,"("&amp;-VLOOKUP($A19,入力シート➁!$A:$R,COLUMN(入力シート➁!F10),0)&amp;VLOOKUP($A19,入力シート➁!$A:$R,COLUMN(入力シート➁!G10),0)&amp;")",VLOOKUP($A19,入力シート➁!$A:$R,COLUMN(入力シート➁!F10),0)))</f>
        <v/>
      </c>
      <c r="Q19" s="198"/>
      <c r="R19" s="198"/>
      <c r="S19" s="124" t="str">
        <f ca="1">IF(OR(P19="",COUNT(P19)=0),"",VLOOKUP(A19,入力シート➁!$A:$R,COLUMN(入力シート➁!G10),0))</f>
        <v/>
      </c>
      <c r="T19" s="121" t="str">
        <f ca="1">IF(V19="","",IFERROR(VLOOKUP($A19,入力シート➁!$A:$R,COLUMN(入力シート➁!$C$7),0),""))</f>
        <v/>
      </c>
      <c r="U19" s="125" t="str">
        <f ca="1">IF(OR(Y19="",VLOOKUP(A19,入力シート➁!$A:$R,COLUMN(入力シート➁!D10),0)=0),"",VLOOKUP(A19,入力シート➁!$A:$R,COLUMN(入力シート➁!D10),0))</f>
        <v/>
      </c>
      <c r="V19" s="123" t="str">
        <f ca="1">IF(U19="","",VLOOKUP($A19,入力シート➁!$A:$R,COLUMN(入力シート➁!$E$7),0))</f>
        <v/>
      </c>
      <c r="W19" s="195" t="str">
        <f t="shared" ca="1" si="0"/>
        <v/>
      </c>
      <c r="X19" s="199"/>
      <c r="Y19" s="197" t="str">
        <f ca="1">IF(VLOOKUP($A19,入力シート➁!$A:$R,COLUMN(入力シート➁!H10),0)=0,"",IF(VLOOKUP($A19,入力シート➁!$A:$R,COLUMN(入力シート➁!H10),0)&lt;0,"("&amp;-VLOOKUP($A19,入力シート➁!$A:$R,COLUMN(入力シート➁!H10),0)&amp;VLOOKUP($A19,入力シート➁!$A:$R,COLUMN(入力シート➁!I10),0)&amp;")",VLOOKUP($A19,入力シート➁!$A:$R,COLUMN(入力シート➁!H10),0)))</f>
        <v/>
      </c>
      <c r="Z19" s="198"/>
      <c r="AA19" s="198"/>
      <c r="AB19" s="124" t="str">
        <f ca="1">IF(OR(Y19="",COUNT(Y19)=0),"",VLOOKUP($A19,入力シート➁!$A:$R,COLUMN(入力シート➁!G10),0))</f>
        <v/>
      </c>
      <c r="AC19" s="121" t="str">
        <f ca="1">IF(AE19="","",IFERROR(VLOOKUP($A19,入力シート➁!$A:$R,COLUMN(入力シート➁!$C$7),0),""))</f>
        <v/>
      </c>
      <c r="AD19" s="125" t="str">
        <f ca="1">IF(OR(AH19="",VLOOKUP(A19,入力シート➁!$A:$R,COLUMN(入力シート➁!D10),0)=0),"",VLOOKUP(A19,入力シート➁!$A:$R,COLUMN(入力シート➁!D10),0))</f>
        <v/>
      </c>
      <c r="AE19" s="123" t="str">
        <f ca="1">IF(AD19="","",VLOOKUP($A19,入力シート➁!$A:$R,COLUMN(入力シート➁!$E$7),0))</f>
        <v/>
      </c>
      <c r="AF19" s="195" t="str">
        <f t="shared" ca="1" si="1"/>
        <v/>
      </c>
      <c r="AG19" s="199"/>
      <c r="AH19" s="197" t="str">
        <f ca="1">IF(VLOOKUP($A19,入力シート➁!$A:$R,COLUMN(入力シート➁!J10),0)=0,"",IF(VLOOKUP($A19,入力シート➁!$A:$R,COLUMN(入力シート➁!J10),0)&lt;0,"("&amp;-VLOOKUP($A19,入力シート➁!$A:$R,COLUMN(入力シート➁!J10),0)&amp;VLOOKUP($A19,入力シート➁!$A:$R,COLUMN(入力シート➁!K10),0)&amp;")",VLOOKUP($A19,入力シート➁!$A:$R,COLUMN(入力シート➁!J10),0)))</f>
        <v/>
      </c>
      <c r="AI19" s="198"/>
      <c r="AJ19" s="198"/>
      <c r="AK19" s="124" t="str">
        <f ca="1">IF(OR(AH19="",COUNT(AH19)=0),"",VLOOKUP($A19,入力シート➁!$A:$R,COLUMN(入力シート➁!G10),0))</f>
        <v/>
      </c>
      <c r="AL19" s="121" t="str">
        <f ca="1">IF(AN19="","",IFERROR(VLOOKUP($A19,入力シート➁!$A:$R,COLUMN(入力シート➁!$C$7),0),""))</f>
        <v/>
      </c>
      <c r="AM19" s="125" t="str">
        <f ca="1">IF(OR(AQ19=0,AQ19="",VLOOKUP(A19,入力シート➁!$A:$R,COLUMN(入力シート➁!D10),0)=0),"",VLOOKUP(A19,入力シート➁!$A:$R,COLUMN(入力シート➁!D10),0))</f>
        <v/>
      </c>
      <c r="AN19" s="123" t="str">
        <f ca="1">IF(AM19="","",VLOOKUP($A19,入力シート➁!$A:$R,COLUMN(入力シート➁!$E$7),0))</f>
        <v/>
      </c>
      <c r="AO19" s="195" t="str">
        <f t="shared" ca="1" si="3"/>
        <v/>
      </c>
      <c r="AP19" s="199"/>
      <c r="AQ19" s="197" t="str">
        <f ca="1">IF(AND(VLOOKUP($A19,入力シート➁!$A:$R,COLUMN(入力シート➁!L10),0)=0,VLOOKUP($A19,入力シート➁!$A:$R,COLUMN(入力シート➁!B10),0)=""),"",IF(VLOOKUP($A19,入力シート➁!$A:$R,COLUMN(入力シート➁!L10),0)&lt;0,"("&amp;-VLOOKUP($A19,入力シート➁!$A:$R,COLUMN(入力シート➁!L10),0)&amp;VLOOKUP($A19,入力シート➁!$A:$R,COLUMN(入力シート➁!M10),0)&amp;")",VLOOKUP($A19,入力シート➁!$A:$R,COLUMN(入力シート➁!L10),0)))</f>
        <v/>
      </c>
      <c r="AR19" s="198"/>
      <c r="AS19" s="198"/>
      <c r="AT19" s="124" t="str">
        <f ca="1">IF(OR(AQ19="",COUNT(AQ19)=0),"",VLOOKUP($A19,入力シート➁!$A:$R,COLUMN(入力シート➁!G10),0))</f>
        <v/>
      </c>
      <c r="AU19" s="200" t="str">
        <f ca="1">IF(VLOOKUP(A19,入力シート➁!$A:$R,COLUMN(入力シート➁!R10),0)=0,"",VLOOKUP(A19,入力シート➁!$A:$R,COLUMN(入力シート➁!R10),0))</f>
        <v/>
      </c>
      <c r="AV19" s="200"/>
      <c r="AW19" s="200"/>
      <c r="AX19" s="200"/>
      <c r="AY19" s="200"/>
      <c r="AZ19" s="200"/>
      <c r="BA19" s="200"/>
      <c r="BB19" s="200"/>
      <c r="BC19" s="200"/>
      <c r="BE19" s="17" t="str">
        <f ca="1">IF($B16="","非表示","表示")</f>
        <v>表示</v>
      </c>
    </row>
    <row r="20" spans="1:57" ht="46.5" customHeight="1">
      <c r="A20" s="17">
        <f t="shared" ca="1" si="4"/>
        <v>5</v>
      </c>
      <c r="B20" s="192" t="str">
        <f ca="1">IF(AND(VLOOKUP(A20,入力シート➁!$A:$B,COLUMN(入力シート➁!$B$5),0)=0,AU20=""),"",IF(AND(VLOOKUP(A20,入力シート➁!$A:$B,COLUMN(入力シート➁!$B$5),0)=0,AU20&lt;&gt;""),IFERROR(IF(AND(OFFSET(B20,-2,0,1,1)=$B$14,OFFSET(B20,-19,0,1,1)="　　　　　　　〃"),OFFSET(B20,-20,0,1,1),IF(AND(OFFSET(B20,-2,0,1,1)=$B$14,OFFSET(B20,-19,0,1,1)&lt;&gt;"　　　　　　　〃"),OFFSET(B20,-19,0,1,1),"　　　　　　　〃")),"　　　　　　　〃"),(VLOOKUP(A20,入力シート➁!$A:$B,COLUMN(入力シート➁!$B$5),0))))</f>
        <v/>
      </c>
      <c r="C20" s="193"/>
      <c r="D20" s="193"/>
      <c r="E20" s="193"/>
      <c r="F20" s="193"/>
      <c r="G20" s="193"/>
      <c r="H20" s="193"/>
      <c r="I20" s="193"/>
      <c r="J20" s="194"/>
      <c r="K20" s="121" t="str">
        <f ca="1">IF(M20="","",IFERROR(VLOOKUP($A20,入力シート➁!$A:$R,COLUMN(入力シート➁!$C$7),0),""))</f>
        <v/>
      </c>
      <c r="L20" s="122" t="str">
        <f ca="1">IF(OR(P20="",VLOOKUP(A20,入力シート➁!$A:$R,COLUMN(入力シート➁!D11),0)=0),"",VLOOKUP(A20,入力シート➁!$A:$R,COLUMN(入力シート➁!D11),0))</f>
        <v/>
      </c>
      <c r="M20" s="123" t="str">
        <f ca="1">IF(L20="","",VLOOKUP($A20,入力シート➁!$A:$R,COLUMN(入力シート➁!$E$7),0))</f>
        <v/>
      </c>
      <c r="N20" s="195" t="str">
        <f t="shared" ca="1" si="2"/>
        <v/>
      </c>
      <c r="O20" s="196"/>
      <c r="P20" s="197" t="str">
        <f ca="1">IF(VLOOKUP($A20,入力シート➁!$A:$R,COLUMN(入力シート➁!F11),0)=0,"",IF(VLOOKUP($A20,入力シート➁!$A:$R,COLUMN(入力シート➁!F11),0)&lt;0,"("&amp;-VLOOKUP($A20,入力シート➁!$A:$R,COLUMN(入力シート➁!F11),0)&amp;VLOOKUP($A20,入力シート➁!$A:$R,COLUMN(入力シート➁!G11),0)&amp;")",VLOOKUP($A20,入力シート➁!$A:$R,COLUMN(入力シート➁!F11),0)))</f>
        <v/>
      </c>
      <c r="Q20" s="198"/>
      <c r="R20" s="198"/>
      <c r="S20" s="124" t="str">
        <f ca="1">IF(OR(P20="",COUNT(P20)=0),"",VLOOKUP(A20,入力シート➁!$A:$R,COLUMN(入力シート➁!G11),0))</f>
        <v/>
      </c>
      <c r="T20" s="121" t="str">
        <f ca="1">IF(V20="","",IFERROR(VLOOKUP($A20,入力シート➁!$A:$R,COLUMN(入力シート➁!$C$7),0),""))</f>
        <v/>
      </c>
      <c r="U20" s="125" t="str">
        <f ca="1">IF(OR(Y20="",VLOOKUP(A20,入力シート➁!$A:$R,COLUMN(入力シート➁!D11),0)=0),"",VLOOKUP(A20,入力シート➁!$A:$R,COLUMN(入力シート➁!D11),0))</f>
        <v/>
      </c>
      <c r="V20" s="123" t="str">
        <f ca="1">IF(U20="","",VLOOKUP($A20,入力シート➁!$A:$R,COLUMN(入力シート➁!$E$7),0))</f>
        <v/>
      </c>
      <c r="W20" s="195" t="str">
        <f t="shared" ca="1" si="0"/>
        <v/>
      </c>
      <c r="X20" s="199"/>
      <c r="Y20" s="197" t="str">
        <f ca="1">IF(VLOOKUP($A20,入力シート➁!$A:$R,COLUMN(入力シート➁!H11),0)=0,"",IF(VLOOKUP($A20,入力シート➁!$A:$R,COLUMN(入力シート➁!H11),0)&lt;0,"("&amp;-VLOOKUP($A20,入力シート➁!$A:$R,COLUMN(入力シート➁!H11),0)&amp;VLOOKUP($A20,入力シート➁!$A:$R,COLUMN(入力シート➁!I11),0)&amp;")",VLOOKUP($A20,入力シート➁!$A:$R,COLUMN(入力シート➁!H11),0)))</f>
        <v/>
      </c>
      <c r="Z20" s="198"/>
      <c r="AA20" s="198"/>
      <c r="AB20" s="124" t="str">
        <f ca="1">IF(OR(Y20="",COUNT(Y20)=0),"",VLOOKUP($A20,入力シート➁!$A:$R,COLUMN(入力シート➁!G11),0))</f>
        <v/>
      </c>
      <c r="AC20" s="121" t="str">
        <f ca="1">IF(AE20="","",IFERROR(VLOOKUP($A20,入力シート➁!$A:$R,COLUMN(入力シート➁!$C$7),0),""))</f>
        <v/>
      </c>
      <c r="AD20" s="125" t="str">
        <f ca="1">IF(OR(AH20="",VLOOKUP(A20,入力シート➁!$A:$R,COLUMN(入力シート➁!D11),0)=0),"",VLOOKUP(A20,入力シート➁!$A:$R,COLUMN(入力シート➁!D11),0))</f>
        <v/>
      </c>
      <c r="AE20" s="123" t="str">
        <f ca="1">IF(AD20="","",VLOOKUP($A20,入力シート➁!$A:$R,COLUMN(入力シート➁!$E$7),0))</f>
        <v/>
      </c>
      <c r="AF20" s="195" t="str">
        <f t="shared" ca="1" si="1"/>
        <v/>
      </c>
      <c r="AG20" s="199"/>
      <c r="AH20" s="197" t="str">
        <f ca="1">IF(VLOOKUP($A20,入力シート➁!$A:$R,COLUMN(入力シート➁!J11),0)=0,"",IF(VLOOKUP($A20,入力シート➁!$A:$R,COLUMN(入力シート➁!J11),0)&lt;0,"("&amp;-VLOOKUP($A20,入力シート➁!$A:$R,COLUMN(入力シート➁!J11),0)&amp;VLOOKUP($A20,入力シート➁!$A:$R,COLUMN(入力シート➁!K11),0)&amp;")",VLOOKUP($A20,入力シート➁!$A:$R,COLUMN(入力シート➁!J11),0)))</f>
        <v/>
      </c>
      <c r="AI20" s="198"/>
      <c r="AJ20" s="198"/>
      <c r="AK20" s="124" t="str">
        <f ca="1">IF(OR(AH20="",COUNT(AH20)=0),"",VLOOKUP($A20,入力シート➁!$A:$R,COLUMN(入力シート➁!G11),0))</f>
        <v/>
      </c>
      <c r="AL20" s="121" t="str">
        <f ca="1">IF(AN20="","",IFERROR(VLOOKUP($A20,入力シート➁!$A:$R,COLUMN(入力シート➁!$C$7),0),""))</f>
        <v/>
      </c>
      <c r="AM20" s="125" t="str">
        <f ca="1">IF(OR(AQ20=0,AQ20="",VLOOKUP(A20,入力シート➁!$A:$R,COLUMN(入力シート➁!D11),0)=0),"",VLOOKUP(A20,入力シート➁!$A:$R,COLUMN(入力シート➁!D11),0))</f>
        <v/>
      </c>
      <c r="AN20" s="123" t="str">
        <f ca="1">IF(AM20="","",VLOOKUP($A20,入力シート➁!$A:$R,COLUMN(入力シート➁!$E$7),0))</f>
        <v/>
      </c>
      <c r="AO20" s="195" t="str">
        <f t="shared" ca="1" si="3"/>
        <v/>
      </c>
      <c r="AP20" s="199"/>
      <c r="AQ20" s="197" t="str">
        <f ca="1">IF(AND(VLOOKUP($A20,入力シート➁!$A:$R,COLUMN(入力シート➁!L11),0)=0,VLOOKUP($A20,入力シート➁!$A:$R,COLUMN(入力シート➁!B11),0)=""),"",IF(VLOOKUP($A20,入力シート➁!$A:$R,COLUMN(入力シート➁!L11),0)&lt;0,"("&amp;-VLOOKUP($A20,入力シート➁!$A:$R,COLUMN(入力シート➁!L11),0)&amp;VLOOKUP($A20,入力シート➁!$A:$R,COLUMN(入力シート➁!M11),0)&amp;")",VLOOKUP($A20,入力シート➁!$A:$R,COLUMN(入力シート➁!L11),0)))</f>
        <v/>
      </c>
      <c r="AR20" s="198"/>
      <c r="AS20" s="198"/>
      <c r="AT20" s="124" t="str">
        <f ca="1">IF(OR(AQ20="",COUNT(AQ20)=0),"",VLOOKUP($A20,入力シート➁!$A:$R,COLUMN(入力シート➁!G11),0))</f>
        <v/>
      </c>
      <c r="AU20" s="200" t="str">
        <f ca="1">IF(VLOOKUP(A20,入力シート➁!$A:$R,COLUMN(入力シート➁!R11),0)=0,"",VLOOKUP(A20,入力シート➁!$A:$R,COLUMN(入力シート➁!R11),0))</f>
        <v/>
      </c>
      <c r="AV20" s="200"/>
      <c r="AW20" s="200"/>
      <c r="AX20" s="200"/>
      <c r="AY20" s="200"/>
      <c r="AZ20" s="200"/>
      <c r="BA20" s="200"/>
      <c r="BB20" s="200"/>
      <c r="BC20" s="200"/>
      <c r="BE20" s="17" t="str">
        <f ca="1">IF($B16="","非表示","表示")</f>
        <v>表示</v>
      </c>
    </row>
    <row r="21" spans="1:57" ht="46.5" customHeight="1">
      <c r="A21" s="17">
        <f t="shared" ca="1" si="4"/>
        <v>6</v>
      </c>
      <c r="B21" s="192" t="str">
        <f ca="1">IF(AND(VLOOKUP(A21,入力シート➁!$A:$B,COLUMN(入力シート➁!$B$5),0)=0,AU21=""),"",IF(AND(VLOOKUP(A21,入力シート➁!$A:$B,COLUMN(入力シート➁!$B$5),0)=0,AU21&lt;&gt;""),IFERROR(IF(AND(OFFSET(B21,-2,0,1,1)=$B$14,OFFSET(B21,-19,0,1,1)="　　　　　　　〃"),OFFSET(B21,-20,0,1,1),IF(AND(OFFSET(B21,-2,0,1,1)=$B$14,OFFSET(B21,-19,0,1,1)&lt;&gt;"　　　　　　　〃"),OFFSET(B21,-19,0,1,1),"　　　　　　　〃")),"　　　　　　　〃"),(VLOOKUP(A21,入力シート➁!$A:$B,COLUMN(入力シート➁!$B$5),0))))</f>
        <v/>
      </c>
      <c r="C21" s="193"/>
      <c r="D21" s="193"/>
      <c r="E21" s="193"/>
      <c r="F21" s="193"/>
      <c r="G21" s="193"/>
      <c r="H21" s="193"/>
      <c r="I21" s="193"/>
      <c r="J21" s="194"/>
      <c r="K21" s="121" t="str">
        <f ca="1">IF(M21="","",IFERROR(VLOOKUP($A21,入力シート➁!$A:$R,COLUMN(入力シート➁!$C$7),0),""))</f>
        <v/>
      </c>
      <c r="L21" s="122" t="str">
        <f ca="1">IF(OR(P21="",VLOOKUP(A21,入力シート➁!$A:$R,COLUMN(入力シート➁!D12),0)=0),"",VLOOKUP(A21,入力シート➁!$A:$R,COLUMN(入力シート➁!D12),0))</f>
        <v/>
      </c>
      <c r="M21" s="123" t="str">
        <f ca="1">IF(L21="","",VLOOKUP($A21,入力シート➁!$A:$R,COLUMN(入力シート➁!$E$7),0))</f>
        <v/>
      </c>
      <c r="N21" s="195" t="str">
        <f t="shared" ca="1" si="2"/>
        <v/>
      </c>
      <c r="O21" s="196"/>
      <c r="P21" s="197" t="str">
        <f ca="1">IF(VLOOKUP($A21,入力シート➁!$A:$R,COLUMN(入力シート➁!F12),0)=0,"",IF(VLOOKUP($A21,入力シート➁!$A:$R,COLUMN(入力シート➁!F12),0)&lt;0,"("&amp;-VLOOKUP($A21,入力シート➁!$A:$R,COLUMN(入力シート➁!F12),0)&amp;VLOOKUP($A21,入力シート➁!$A:$R,COLUMN(入力シート➁!G12),0)&amp;")",VLOOKUP($A21,入力シート➁!$A:$R,COLUMN(入力シート➁!F12),0)))</f>
        <v/>
      </c>
      <c r="Q21" s="198"/>
      <c r="R21" s="198"/>
      <c r="S21" s="124" t="str">
        <f ca="1">IF(OR(P21="",COUNT(P21)=0),"",VLOOKUP(A21,入力シート➁!$A:$R,COLUMN(入力シート➁!G12),0))</f>
        <v/>
      </c>
      <c r="T21" s="121" t="str">
        <f ca="1">IF(V21="","",IFERROR(VLOOKUP($A21,入力シート➁!$A:$R,COLUMN(入力シート➁!$C$7),0),""))</f>
        <v/>
      </c>
      <c r="U21" s="125" t="str">
        <f ca="1">IF(OR(Y21="",VLOOKUP(A21,入力シート➁!$A:$R,COLUMN(入力シート➁!D12),0)=0),"",VLOOKUP(A21,入力シート➁!$A:$R,COLUMN(入力シート➁!D12),0))</f>
        <v/>
      </c>
      <c r="V21" s="123" t="str">
        <f ca="1">IF(U21="","",VLOOKUP($A21,入力シート➁!$A:$R,COLUMN(入力シート➁!$E$7),0))</f>
        <v/>
      </c>
      <c r="W21" s="195" t="str">
        <f t="shared" ca="1" si="0"/>
        <v/>
      </c>
      <c r="X21" s="199"/>
      <c r="Y21" s="197" t="str">
        <f ca="1">IF(VLOOKUP($A21,入力シート➁!$A:$R,COLUMN(入力シート➁!H12),0)=0,"",IF(VLOOKUP($A21,入力シート➁!$A:$R,COLUMN(入力シート➁!H12),0)&lt;0,"("&amp;-VLOOKUP($A21,入力シート➁!$A:$R,COLUMN(入力シート➁!H12),0)&amp;VLOOKUP($A21,入力シート➁!$A:$R,COLUMN(入力シート➁!I12),0)&amp;")",VLOOKUP($A21,入力シート➁!$A:$R,COLUMN(入力シート➁!H12),0)))</f>
        <v/>
      </c>
      <c r="Z21" s="198"/>
      <c r="AA21" s="198"/>
      <c r="AB21" s="124" t="str">
        <f ca="1">IF(OR(Y21="",COUNT(Y21)=0),"",VLOOKUP($A21,入力シート➁!$A:$R,COLUMN(入力シート➁!G12),0))</f>
        <v/>
      </c>
      <c r="AC21" s="121" t="str">
        <f ca="1">IF(AE21="","",IFERROR(VLOOKUP($A21,入力シート➁!$A:$R,COLUMN(入力シート➁!$C$7),0),""))</f>
        <v/>
      </c>
      <c r="AD21" s="125" t="str">
        <f ca="1">IF(OR(AH21="",VLOOKUP(A21,入力シート➁!$A:$R,COLUMN(入力シート➁!D12),0)=0),"",VLOOKUP(A21,入力シート➁!$A:$R,COLUMN(入力シート➁!D12),0))</f>
        <v/>
      </c>
      <c r="AE21" s="123" t="str">
        <f ca="1">IF(AD21="","",VLOOKUP($A21,入力シート➁!$A:$R,COLUMN(入力シート➁!$E$7),0))</f>
        <v/>
      </c>
      <c r="AF21" s="195" t="str">
        <f t="shared" ca="1" si="1"/>
        <v/>
      </c>
      <c r="AG21" s="199"/>
      <c r="AH21" s="197" t="str">
        <f ca="1">IF(VLOOKUP($A21,入力シート➁!$A:$R,COLUMN(入力シート➁!J12),0)=0,"",IF(VLOOKUP($A21,入力シート➁!$A:$R,COLUMN(入力シート➁!J12),0)&lt;0,"("&amp;-VLOOKUP($A21,入力シート➁!$A:$R,COLUMN(入力シート➁!J12),0)&amp;VLOOKUP($A21,入力シート➁!$A:$R,COLUMN(入力シート➁!K12),0)&amp;")",VLOOKUP($A21,入力シート➁!$A:$R,COLUMN(入力シート➁!J12),0)))</f>
        <v/>
      </c>
      <c r="AI21" s="198"/>
      <c r="AJ21" s="198"/>
      <c r="AK21" s="124" t="str">
        <f ca="1">IF(OR(AH21="",COUNT(AH21)=0),"",VLOOKUP($A21,入力シート➁!$A:$R,COLUMN(入力シート➁!G12),0))</f>
        <v/>
      </c>
      <c r="AL21" s="121" t="str">
        <f ca="1">IF(AN21="","",IFERROR(VLOOKUP($A21,入力シート➁!$A:$R,COLUMN(入力シート➁!$C$7),0),""))</f>
        <v/>
      </c>
      <c r="AM21" s="125" t="str">
        <f ca="1">IF(OR(AQ21=0,AQ21="",VLOOKUP(A21,入力シート➁!$A:$R,COLUMN(入力シート➁!D12),0)=0),"",VLOOKUP(A21,入力シート➁!$A:$R,COLUMN(入力シート➁!D12),0))</f>
        <v/>
      </c>
      <c r="AN21" s="123" t="str">
        <f ca="1">IF(AM21="","",VLOOKUP($A21,入力シート➁!$A:$R,COLUMN(入力シート➁!$E$7),0))</f>
        <v/>
      </c>
      <c r="AO21" s="195" t="str">
        <f t="shared" ca="1" si="3"/>
        <v/>
      </c>
      <c r="AP21" s="199"/>
      <c r="AQ21" s="197" t="str">
        <f ca="1">IF(AND(VLOOKUP($A21,入力シート➁!$A:$R,COLUMN(入力シート➁!L12),0)=0,VLOOKUP($A21,入力シート➁!$A:$R,COLUMN(入力シート➁!B12),0)=""),"",IF(VLOOKUP($A21,入力シート➁!$A:$R,COLUMN(入力シート➁!L12),0)&lt;0,"("&amp;-VLOOKUP($A21,入力シート➁!$A:$R,COLUMN(入力シート➁!L12),0)&amp;VLOOKUP($A21,入力シート➁!$A:$R,COLUMN(入力シート➁!M12),0)&amp;")",VLOOKUP($A21,入力シート➁!$A:$R,COLUMN(入力シート➁!L12),0)))</f>
        <v/>
      </c>
      <c r="AR21" s="198"/>
      <c r="AS21" s="198"/>
      <c r="AT21" s="124" t="str">
        <f ca="1">IF(OR(AQ21="",COUNT(AQ21)=0),"",VLOOKUP($A21,入力シート➁!$A:$R,COLUMN(入力シート➁!G12),0))</f>
        <v/>
      </c>
      <c r="AU21" s="200" t="str">
        <f ca="1">IF(VLOOKUP(A21,入力シート➁!$A:$R,COLUMN(入力シート➁!R12),0)=0,"",VLOOKUP(A21,入力シート➁!$A:$R,COLUMN(入力シート➁!R12),0))</f>
        <v/>
      </c>
      <c r="AV21" s="200"/>
      <c r="AW21" s="200"/>
      <c r="AX21" s="200"/>
      <c r="AY21" s="200"/>
      <c r="AZ21" s="200"/>
      <c r="BA21" s="200"/>
      <c r="BB21" s="200"/>
      <c r="BC21" s="200"/>
      <c r="BE21" s="17" t="str">
        <f ca="1">IF($B16="","非表示","表示")</f>
        <v>表示</v>
      </c>
    </row>
    <row r="22" spans="1:57" ht="46.5" customHeight="1">
      <c r="A22" s="17">
        <f t="shared" ca="1" si="4"/>
        <v>7</v>
      </c>
      <c r="B22" s="192" t="str">
        <f ca="1">IF(AND(VLOOKUP(A22,入力シート➁!$A:$B,COLUMN(入力シート➁!$B$5),0)=0,AU22=""),"",IF(AND(VLOOKUP(A22,入力シート➁!$A:$B,COLUMN(入力シート➁!$B$5),0)=0,AU22&lt;&gt;""),IFERROR(IF(AND(OFFSET(B22,-2,0,1,1)=$B$14,OFFSET(B22,-19,0,1,1)="　　　　　　　〃"),OFFSET(B22,-20,0,1,1),IF(AND(OFFSET(B22,-2,0,1,1)=$B$14,OFFSET(B22,-19,0,1,1)&lt;&gt;"　　　　　　　〃"),OFFSET(B22,-19,0,1,1),"　　　　　　　〃")),"　　　　　　　〃"),(VLOOKUP(A22,入力シート➁!$A:$B,COLUMN(入力シート➁!$B$5),0))))</f>
        <v/>
      </c>
      <c r="C22" s="193"/>
      <c r="D22" s="193"/>
      <c r="E22" s="193"/>
      <c r="F22" s="193"/>
      <c r="G22" s="193"/>
      <c r="H22" s="193"/>
      <c r="I22" s="193"/>
      <c r="J22" s="194"/>
      <c r="K22" s="121" t="str">
        <f ca="1">IF(M22="","",IFERROR(VLOOKUP($A22,入力シート➁!$A:$R,COLUMN(入力シート➁!$C$7),0),""))</f>
        <v/>
      </c>
      <c r="L22" s="122" t="str">
        <f ca="1">IF(OR(P22="",VLOOKUP(A22,入力シート➁!$A:$R,COLUMN(入力シート➁!D13),0)=0),"",VLOOKUP(A22,入力シート➁!$A:$R,COLUMN(入力シート➁!D13),0))</f>
        <v/>
      </c>
      <c r="M22" s="123" t="str">
        <f ca="1">IF(L22="","",VLOOKUP($A22,入力シート➁!$A:$R,COLUMN(入力シート➁!$E$7),0))</f>
        <v/>
      </c>
      <c r="N22" s="195" t="str">
        <f t="shared" ca="1" si="2"/>
        <v/>
      </c>
      <c r="O22" s="196"/>
      <c r="P22" s="197" t="str">
        <f ca="1">IF(VLOOKUP($A22,入力シート➁!$A:$R,COLUMN(入力シート➁!F13),0)=0,"",IF(VLOOKUP($A22,入力シート➁!$A:$R,COLUMN(入力シート➁!F13),0)&lt;0,"("&amp;-VLOOKUP($A22,入力シート➁!$A:$R,COLUMN(入力シート➁!F13),0)&amp;VLOOKUP($A22,入力シート➁!$A:$R,COLUMN(入力シート➁!G13),0)&amp;")",VLOOKUP($A22,入力シート➁!$A:$R,COLUMN(入力シート➁!F13),0)))</f>
        <v/>
      </c>
      <c r="Q22" s="198"/>
      <c r="R22" s="198"/>
      <c r="S22" s="124" t="str">
        <f ca="1">IF(OR(P22="",COUNT(P22)=0),"",VLOOKUP(A22,入力シート➁!$A:$R,COLUMN(入力シート➁!G13),0))</f>
        <v/>
      </c>
      <c r="T22" s="121" t="str">
        <f ca="1">IF(V22="","",IFERROR(VLOOKUP($A22,入力シート➁!$A:$R,COLUMN(入力シート➁!$C$7),0),""))</f>
        <v/>
      </c>
      <c r="U22" s="125" t="str">
        <f ca="1">IF(OR(Y22="",VLOOKUP(A22,入力シート➁!$A:$R,COLUMN(入力シート➁!D13),0)=0),"",VLOOKUP(A22,入力シート➁!$A:$R,COLUMN(入力シート➁!D13),0))</f>
        <v/>
      </c>
      <c r="V22" s="123" t="str">
        <f ca="1">IF(U22="","",VLOOKUP($A22,入力シート➁!$A:$R,COLUMN(入力シート➁!$E$7),0))</f>
        <v/>
      </c>
      <c r="W22" s="195" t="str">
        <f t="shared" ca="1" si="0"/>
        <v/>
      </c>
      <c r="X22" s="199"/>
      <c r="Y22" s="197" t="str">
        <f ca="1">IF(VLOOKUP($A22,入力シート➁!$A:$R,COLUMN(入力シート➁!H13),0)=0,"",IF(VLOOKUP($A22,入力シート➁!$A:$R,COLUMN(入力シート➁!H13),0)&lt;0,"("&amp;-VLOOKUP($A22,入力シート➁!$A:$R,COLUMN(入力シート➁!H13),0)&amp;VLOOKUP($A22,入力シート➁!$A:$R,COLUMN(入力シート➁!I13),0)&amp;")",VLOOKUP($A22,入力シート➁!$A:$R,COLUMN(入力シート➁!H13),0)))</f>
        <v/>
      </c>
      <c r="Z22" s="198"/>
      <c r="AA22" s="198"/>
      <c r="AB22" s="124" t="str">
        <f ca="1">IF(OR(Y22="",COUNT(Y22)=0),"",VLOOKUP($A22,入力シート➁!$A:$R,COLUMN(入力シート➁!G13),0))</f>
        <v/>
      </c>
      <c r="AC22" s="121" t="str">
        <f ca="1">IF(AE22="","",IFERROR(VLOOKUP($A22,入力シート➁!$A:$R,COLUMN(入力シート➁!$C$7),0),""))</f>
        <v/>
      </c>
      <c r="AD22" s="125" t="str">
        <f ca="1">IF(OR(AH22="",VLOOKUP(A22,入力シート➁!$A:$R,COLUMN(入力シート➁!D13),0)=0),"",VLOOKUP(A22,入力シート➁!$A:$R,COLUMN(入力シート➁!D13),0))</f>
        <v/>
      </c>
      <c r="AE22" s="123" t="str">
        <f ca="1">IF(AD22="","",VLOOKUP($A22,入力シート➁!$A:$R,COLUMN(入力シート➁!$E$7),0))</f>
        <v/>
      </c>
      <c r="AF22" s="195" t="str">
        <f t="shared" ca="1" si="1"/>
        <v/>
      </c>
      <c r="AG22" s="199"/>
      <c r="AH22" s="197" t="str">
        <f ca="1">IF(VLOOKUP($A22,入力シート➁!$A:$R,COLUMN(入力シート➁!J13),0)=0,"",IF(VLOOKUP($A22,入力シート➁!$A:$R,COLUMN(入力シート➁!J13),0)&lt;0,"("&amp;-VLOOKUP($A22,入力シート➁!$A:$R,COLUMN(入力シート➁!J13),0)&amp;VLOOKUP($A22,入力シート➁!$A:$R,COLUMN(入力シート➁!K13),0)&amp;")",VLOOKUP($A22,入力シート➁!$A:$R,COLUMN(入力シート➁!J13),0)))</f>
        <v/>
      </c>
      <c r="AI22" s="198"/>
      <c r="AJ22" s="198"/>
      <c r="AK22" s="124" t="str">
        <f ca="1">IF(OR(AH22="",COUNT(AH22)=0),"",VLOOKUP($A22,入力シート➁!$A:$R,COLUMN(入力シート➁!G13),0))</f>
        <v/>
      </c>
      <c r="AL22" s="121" t="str">
        <f ca="1">IF(AN22="","",IFERROR(VLOOKUP($A22,入力シート➁!$A:$R,COLUMN(入力シート➁!$C$7),0),""))</f>
        <v/>
      </c>
      <c r="AM22" s="125" t="str">
        <f ca="1">IF(OR(AQ22=0,AQ22="",VLOOKUP(A22,入力シート➁!$A:$R,COLUMN(入力シート➁!D13),0)=0),"",VLOOKUP(A22,入力シート➁!$A:$R,COLUMN(入力シート➁!D13),0))</f>
        <v/>
      </c>
      <c r="AN22" s="123" t="str">
        <f ca="1">IF(AM22="","",VLOOKUP($A22,入力シート➁!$A:$R,COLUMN(入力シート➁!$E$7),0))</f>
        <v/>
      </c>
      <c r="AO22" s="195" t="str">
        <f t="shared" ca="1" si="3"/>
        <v/>
      </c>
      <c r="AP22" s="199"/>
      <c r="AQ22" s="197" t="str">
        <f ca="1">IF(AND(VLOOKUP($A22,入力シート➁!$A:$R,COLUMN(入力シート➁!L13),0)=0,VLOOKUP($A22,入力シート➁!$A:$R,COLUMN(入力シート➁!B13),0)=""),"",IF(VLOOKUP($A22,入力シート➁!$A:$R,COLUMN(入力シート➁!L13),0)&lt;0,"("&amp;-VLOOKUP($A22,入力シート➁!$A:$R,COLUMN(入力シート➁!L13),0)&amp;VLOOKUP($A22,入力シート➁!$A:$R,COLUMN(入力シート➁!M13),0)&amp;")",VLOOKUP($A22,入力シート➁!$A:$R,COLUMN(入力シート➁!L13),0)))</f>
        <v/>
      </c>
      <c r="AR22" s="198"/>
      <c r="AS22" s="198"/>
      <c r="AT22" s="124" t="str">
        <f ca="1">IF(OR(AQ22="",COUNT(AQ22)=0),"",VLOOKUP($A22,入力シート➁!$A:$R,COLUMN(入力シート➁!G13),0))</f>
        <v/>
      </c>
      <c r="AU22" s="200" t="str">
        <f ca="1">IF(VLOOKUP(A22,入力シート➁!$A:$R,COLUMN(入力シート➁!R13),0)=0,"",VLOOKUP(A22,入力シート➁!$A:$R,COLUMN(入力シート➁!R13),0))</f>
        <v/>
      </c>
      <c r="AV22" s="200"/>
      <c r="AW22" s="200"/>
      <c r="AX22" s="200"/>
      <c r="AY22" s="200"/>
      <c r="AZ22" s="200"/>
      <c r="BA22" s="200"/>
      <c r="BB22" s="200"/>
      <c r="BC22" s="200"/>
      <c r="BE22" s="17" t="str">
        <f ca="1">IF($B16="","非表示","表示")</f>
        <v>表示</v>
      </c>
    </row>
    <row r="23" spans="1:57" ht="46.5" customHeight="1">
      <c r="A23" s="17">
        <f t="shared" ca="1" si="4"/>
        <v>8</v>
      </c>
      <c r="B23" s="192" t="str">
        <f ca="1">IF(AND(VLOOKUP(A23,入力シート➁!$A:$B,COLUMN(入力シート➁!$B$5),0)=0,AU23=""),"",IF(AND(VLOOKUP(A23,入力シート➁!$A:$B,COLUMN(入力シート➁!$B$5),0)=0,AU23&lt;&gt;""),IFERROR(IF(AND(OFFSET(B23,-2,0,1,1)=$B$14,OFFSET(B23,-19,0,1,1)="　　　　　　　〃"),OFFSET(B23,-20,0,1,1),IF(AND(OFFSET(B23,-2,0,1,1)=$B$14,OFFSET(B23,-19,0,1,1)&lt;&gt;"　　　　　　　〃"),OFFSET(B23,-19,0,1,1),"　　　　　　　〃")),"　　　　　　　〃"),(VLOOKUP(A23,入力シート➁!$A:$B,COLUMN(入力シート➁!$B$5),0))))</f>
        <v/>
      </c>
      <c r="C23" s="193"/>
      <c r="D23" s="193"/>
      <c r="E23" s="193"/>
      <c r="F23" s="193"/>
      <c r="G23" s="193"/>
      <c r="H23" s="193"/>
      <c r="I23" s="193"/>
      <c r="J23" s="194"/>
      <c r="K23" s="121" t="str">
        <f ca="1">IF(M23="","",IFERROR(VLOOKUP($A23,入力シート➁!$A:$R,COLUMN(入力シート➁!$C$7),0),""))</f>
        <v/>
      </c>
      <c r="L23" s="122" t="str">
        <f ca="1">IF(OR(P23="",VLOOKUP(A23,入力シート➁!$A:$R,COLUMN(入力シート➁!D14),0)=0),"",VLOOKUP(A23,入力シート➁!$A:$R,COLUMN(入力シート➁!D14),0))</f>
        <v/>
      </c>
      <c r="M23" s="123" t="str">
        <f ca="1">IF(L23="","",VLOOKUP($A23,入力シート➁!$A:$R,COLUMN(入力シート➁!$E$7),0))</f>
        <v/>
      </c>
      <c r="N23" s="195" t="str">
        <f t="shared" ca="1" si="2"/>
        <v/>
      </c>
      <c r="O23" s="196"/>
      <c r="P23" s="197" t="str">
        <f ca="1">IF(VLOOKUP($A23,入力シート➁!$A:$R,COLUMN(入力シート➁!F14),0)=0,"",IF(VLOOKUP($A23,入力シート➁!$A:$R,COLUMN(入力シート➁!F14),0)&lt;0,"("&amp;-VLOOKUP($A23,入力シート➁!$A:$R,COLUMN(入力シート➁!F14),0)&amp;VLOOKUP($A23,入力シート➁!$A:$R,COLUMN(入力シート➁!G14),0)&amp;")",VLOOKUP($A23,入力シート➁!$A:$R,COLUMN(入力シート➁!F14),0)))</f>
        <v/>
      </c>
      <c r="Q23" s="198"/>
      <c r="R23" s="198"/>
      <c r="S23" s="124" t="str">
        <f ca="1">IF(OR(P23="",COUNT(P23)=0),"",VLOOKUP(A23,入力シート➁!$A:$R,COLUMN(入力シート➁!G14),0))</f>
        <v/>
      </c>
      <c r="T23" s="121" t="str">
        <f ca="1">IF(V23="","",IFERROR(VLOOKUP($A23,入力シート➁!$A:$R,COLUMN(入力シート➁!$C$7),0),""))</f>
        <v/>
      </c>
      <c r="U23" s="125" t="str">
        <f ca="1">IF(OR(Y23="",VLOOKUP(A23,入力シート➁!$A:$R,COLUMN(入力シート➁!D14),0)=0),"",VLOOKUP(A23,入力シート➁!$A:$R,COLUMN(入力シート➁!D14),0))</f>
        <v/>
      </c>
      <c r="V23" s="123" t="str">
        <f ca="1">IF(U23="","",VLOOKUP($A23,入力シート➁!$A:$R,COLUMN(入力シート➁!$E$7),0))</f>
        <v/>
      </c>
      <c r="W23" s="195" t="str">
        <f t="shared" ca="1" si="0"/>
        <v/>
      </c>
      <c r="X23" s="199"/>
      <c r="Y23" s="197" t="str">
        <f ca="1">IF(VLOOKUP($A23,入力シート➁!$A:$R,COLUMN(入力シート➁!H14),0)=0,"",IF(VLOOKUP($A23,入力シート➁!$A:$R,COLUMN(入力シート➁!H14),0)&lt;0,"("&amp;-VLOOKUP($A23,入力シート➁!$A:$R,COLUMN(入力シート➁!H14),0)&amp;VLOOKUP($A23,入力シート➁!$A:$R,COLUMN(入力シート➁!I14),0)&amp;")",VLOOKUP($A23,入力シート➁!$A:$R,COLUMN(入力シート➁!H14),0)))</f>
        <v/>
      </c>
      <c r="Z23" s="198"/>
      <c r="AA23" s="198"/>
      <c r="AB23" s="124" t="str">
        <f ca="1">IF(OR(Y23="",COUNT(Y23)=0),"",VLOOKUP($A23,入力シート➁!$A:$R,COLUMN(入力シート➁!G14),0))</f>
        <v/>
      </c>
      <c r="AC23" s="121" t="str">
        <f ca="1">IF(AE23="","",IFERROR(VLOOKUP($A23,入力シート➁!$A:$R,COLUMN(入力シート➁!$C$7),0),""))</f>
        <v/>
      </c>
      <c r="AD23" s="125" t="str">
        <f ca="1">IF(OR(AH23="",VLOOKUP(A23,入力シート➁!$A:$R,COLUMN(入力シート➁!D14),0)=0),"",VLOOKUP(A23,入力シート➁!$A:$R,COLUMN(入力シート➁!D14),0))</f>
        <v/>
      </c>
      <c r="AE23" s="123" t="str">
        <f ca="1">IF(AD23="","",VLOOKUP($A23,入力シート➁!$A:$R,COLUMN(入力シート➁!$E$7),0))</f>
        <v/>
      </c>
      <c r="AF23" s="195" t="str">
        <f t="shared" ca="1" si="1"/>
        <v/>
      </c>
      <c r="AG23" s="199"/>
      <c r="AH23" s="197" t="str">
        <f ca="1">IF(VLOOKUP($A23,入力シート➁!$A:$R,COLUMN(入力シート➁!J14),0)=0,"",IF(VLOOKUP($A23,入力シート➁!$A:$R,COLUMN(入力シート➁!J14),0)&lt;0,"("&amp;-VLOOKUP($A23,入力シート➁!$A:$R,COLUMN(入力シート➁!J14),0)&amp;VLOOKUP($A23,入力シート➁!$A:$R,COLUMN(入力シート➁!K14),0)&amp;")",VLOOKUP($A23,入力シート➁!$A:$R,COLUMN(入力シート➁!J14),0)))</f>
        <v/>
      </c>
      <c r="AI23" s="198"/>
      <c r="AJ23" s="198"/>
      <c r="AK23" s="124" t="str">
        <f ca="1">IF(OR(AH23="",COUNT(AH23)=0),"",VLOOKUP($A23,入力シート➁!$A:$R,COLUMN(入力シート➁!G14),0))</f>
        <v/>
      </c>
      <c r="AL23" s="121" t="str">
        <f ca="1">IF(AN23="","",IFERROR(VLOOKUP($A23,入力シート➁!$A:$R,COLUMN(入力シート➁!$C$7),0),""))</f>
        <v/>
      </c>
      <c r="AM23" s="125" t="str">
        <f ca="1">IF(OR(AQ23=0,AQ23="",VLOOKUP(A23,入力シート➁!$A:$R,COLUMN(入力シート➁!D14),0)=0),"",VLOOKUP(A23,入力シート➁!$A:$R,COLUMN(入力シート➁!D14),0))</f>
        <v/>
      </c>
      <c r="AN23" s="123" t="str">
        <f ca="1">IF(AM23="","",VLOOKUP($A23,入力シート➁!$A:$R,COLUMN(入力シート➁!$E$7),0))</f>
        <v/>
      </c>
      <c r="AO23" s="195" t="str">
        <f t="shared" ca="1" si="3"/>
        <v/>
      </c>
      <c r="AP23" s="199"/>
      <c r="AQ23" s="197" t="str">
        <f ca="1">IF(AND(VLOOKUP($A23,入力シート➁!$A:$R,COLUMN(入力シート➁!L14),0)=0,VLOOKUP($A23,入力シート➁!$A:$R,COLUMN(入力シート➁!B14),0)=""),"",IF(VLOOKUP($A23,入力シート➁!$A:$R,COLUMN(入力シート➁!L14),0)&lt;0,"("&amp;-VLOOKUP($A23,入力シート➁!$A:$R,COLUMN(入力シート➁!L14),0)&amp;VLOOKUP($A23,入力シート➁!$A:$R,COLUMN(入力シート➁!M14),0)&amp;")",VLOOKUP($A23,入力シート➁!$A:$R,COLUMN(入力シート➁!L14),0)))</f>
        <v/>
      </c>
      <c r="AR23" s="198"/>
      <c r="AS23" s="198"/>
      <c r="AT23" s="124" t="str">
        <f ca="1">IF(OR(AQ23="",COUNT(AQ23)=0),"",VLOOKUP($A23,入力シート➁!$A:$R,COLUMN(入力シート➁!G14),0))</f>
        <v/>
      </c>
      <c r="AU23" s="200" t="str">
        <f ca="1">IF(VLOOKUP(A23,入力シート➁!$A:$R,COLUMN(入力シート➁!R14),0)=0,"",VLOOKUP(A23,入力シート➁!$A:$R,COLUMN(入力シート➁!R14),0))</f>
        <v/>
      </c>
      <c r="AV23" s="200"/>
      <c r="AW23" s="200"/>
      <c r="AX23" s="200"/>
      <c r="AY23" s="200"/>
      <c r="AZ23" s="200"/>
      <c r="BA23" s="200"/>
      <c r="BB23" s="200"/>
      <c r="BC23" s="200"/>
      <c r="BE23" s="17" t="str">
        <f ca="1">IF($B16="","非表示","表示")</f>
        <v>表示</v>
      </c>
    </row>
    <row r="24" spans="1:57" ht="46.5" customHeight="1">
      <c r="A24" s="17">
        <f t="shared" ca="1" si="4"/>
        <v>9</v>
      </c>
      <c r="B24" s="192" t="str">
        <f ca="1">IF(AND(VLOOKUP(A24,入力シート➁!$A:$B,COLUMN(入力シート➁!$B$5),0)=0,AU24=""),"",IF(AND(VLOOKUP(A24,入力シート➁!$A:$B,COLUMN(入力シート➁!$B$5),0)=0,AU24&lt;&gt;""),IFERROR(IF(AND(OFFSET(B24,-2,0,1,1)=$B$14,OFFSET(B24,-19,0,1,1)="　　　　　　　〃"),OFFSET(B24,-20,0,1,1),IF(AND(OFFSET(B24,-2,0,1,1)=$B$14,OFFSET(B24,-19,0,1,1)&lt;&gt;"　　　　　　　〃"),OFFSET(B24,-19,0,1,1),"　　　　　　　〃")),"　　　　　　　〃"),(VLOOKUP(A24,入力シート➁!$A:$B,COLUMN(入力シート➁!$B$5),0))))</f>
        <v/>
      </c>
      <c r="C24" s="193"/>
      <c r="D24" s="193"/>
      <c r="E24" s="193"/>
      <c r="F24" s="193"/>
      <c r="G24" s="193"/>
      <c r="H24" s="193"/>
      <c r="I24" s="193"/>
      <c r="J24" s="194"/>
      <c r="K24" s="121" t="str">
        <f ca="1">IF(M24="","",IFERROR(VLOOKUP($A24,入力シート➁!$A:$R,COLUMN(入力シート➁!$C$7),0),""))</f>
        <v/>
      </c>
      <c r="L24" s="122" t="str">
        <f ca="1">IF(OR(P24="",VLOOKUP(A24,入力シート➁!$A:$R,COLUMN(入力シート➁!D15),0)=0),"",VLOOKUP(A24,入力シート➁!$A:$R,COLUMN(入力シート➁!D15),0))</f>
        <v/>
      </c>
      <c r="M24" s="123" t="str">
        <f ca="1">IF(L24="","",VLOOKUP($A24,入力シート➁!$A:$R,COLUMN(入力シート➁!$E$7),0))</f>
        <v/>
      </c>
      <c r="N24" s="195" t="str">
        <f t="shared" ca="1" si="2"/>
        <v/>
      </c>
      <c r="O24" s="196"/>
      <c r="P24" s="197" t="str">
        <f ca="1">IF(VLOOKUP($A24,入力シート➁!$A:$R,COLUMN(入力シート➁!F15),0)=0,"",IF(VLOOKUP($A24,入力シート➁!$A:$R,COLUMN(入力シート➁!F15),0)&lt;0,"("&amp;-VLOOKUP($A24,入力シート➁!$A:$R,COLUMN(入力シート➁!F15),0)&amp;VLOOKUP($A24,入力シート➁!$A:$R,COLUMN(入力シート➁!G15),0)&amp;")",VLOOKUP($A24,入力シート➁!$A:$R,COLUMN(入力シート➁!F15),0)))</f>
        <v/>
      </c>
      <c r="Q24" s="198"/>
      <c r="R24" s="198"/>
      <c r="S24" s="124" t="str">
        <f ca="1">IF(OR(P24="",COUNT(P24)=0),"",VLOOKUP(A24,入力シート➁!$A:$R,COLUMN(入力シート➁!G15),0))</f>
        <v/>
      </c>
      <c r="T24" s="121" t="str">
        <f ca="1">IF(V24="","",IFERROR(VLOOKUP($A24,入力シート➁!$A:$R,COLUMN(入力シート➁!$C$7),0),""))</f>
        <v/>
      </c>
      <c r="U24" s="125" t="str">
        <f ca="1">IF(OR(Y24="",VLOOKUP(A24,入力シート➁!$A:$R,COLUMN(入力シート➁!D15),0)=0),"",VLOOKUP(A24,入力シート➁!$A:$R,COLUMN(入力シート➁!D15),0))</f>
        <v/>
      </c>
      <c r="V24" s="123" t="str">
        <f ca="1">IF(U24="","",VLOOKUP($A24,入力シート➁!$A:$R,COLUMN(入力シート➁!$E$7),0))</f>
        <v/>
      </c>
      <c r="W24" s="195" t="str">
        <f t="shared" ca="1" si="0"/>
        <v/>
      </c>
      <c r="X24" s="199"/>
      <c r="Y24" s="197" t="str">
        <f ca="1">IF(VLOOKUP($A24,入力シート➁!$A:$R,COLUMN(入力シート➁!H15),0)=0,"",IF(VLOOKUP($A24,入力シート➁!$A:$R,COLUMN(入力シート➁!H15),0)&lt;0,"("&amp;-VLOOKUP($A24,入力シート➁!$A:$R,COLUMN(入力シート➁!H15),0)&amp;VLOOKUP($A24,入力シート➁!$A:$R,COLUMN(入力シート➁!I15),0)&amp;")",VLOOKUP($A24,入力シート➁!$A:$R,COLUMN(入力シート➁!H15),0)))</f>
        <v/>
      </c>
      <c r="Z24" s="198"/>
      <c r="AA24" s="198"/>
      <c r="AB24" s="124" t="str">
        <f ca="1">IF(OR(Y24="",COUNT(Y24)=0),"",VLOOKUP($A24,入力シート➁!$A:$R,COLUMN(入力シート➁!G15),0))</f>
        <v/>
      </c>
      <c r="AC24" s="121" t="str">
        <f ca="1">IF(AE24="","",IFERROR(VLOOKUP($A24,入力シート➁!$A:$R,COLUMN(入力シート➁!$C$7),0),""))</f>
        <v/>
      </c>
      <c r="AD24" s="125" t="str">
        <f ca="1">IF(OR(AH24="",VLOOKUP(A24,入力シート➁!$A:$R,COLUMN(入力シート➁!D15),0)=0),"",VLOOKUP(A24,入力シート➁!$A:$R,COLUMN(入力シート➁!D15),0))</f>
        <v/>
      </c>
      <c r="AE24" s="123" t="str">
        <f ca="1">IF(AD24="","",VLOOKUP($A24,入力シート➁!$A:$R,COLUMN(入力シート➁!$E$7),0))</f>
        <v/>
      </c>
      <c r="AF24" s="195" t="str">
        <f t="shared" ca="1" si="1"/>
        <v/>
      </c>
      <c r="AG24" s="199"/>
      <c r="AH24" s="197" t="str">
        <f ca="1">IF(VLOOKUP($A24,入力シート➁!$A:$R,COLUMN(入力シート➁!J15),0)=0,"",IF(VLOOKUP($A24,入力シート➁!$A:$R,COLUMN(入力シート➁!J15),0)&lt;0,"("&amp;-VLOOKUP($A24,入力シート➁!$A:$R,COLUMN(入力シート➁!J15),0)&amp;VLOOKUP($A24,入力シート➁!$A:$R,COLUMN(入力シート➁!K15),0)&amp;")",VLOOKUP($A24,入力シート➁!$A:$R,COLUMN(入力シート➁!J15),0)))</f>
        <v/>
      </c>
      <c r="AI24" s="198"/>
      <c r="AJ24" s="198"/>
      <c r="AK24" s="124" t="str">
        <f ca="1">IF(OR(AH24="",COUNT(AH24)=0),"",VLOOKUP($A24,入力シート➁!$A:$R,COLUMN(入力シート➁!G15),0))</f>
        <v/>
      </c>
      <c r="AL24" s="121" t="str">
        <f ca="1">IF(AN24="","",IFERROR(VLOOKUP($A24,入力シート➁!$A:$R,COLUMN(入力シート➁!$C$7),0),""))</f>
        <v/>
      </c>
      <c r="AM24" s="125" t="str">
        <f ca="1">IF(OR(AQ24=0,AQ24="",VLOOKUP(A24,入力シート➁!$A:$R,COLUMN(入力シート➁!D15),0)=0),"",VLOOKUP(A24,入力シート➁!$A:$R,COLUMN(入力シート➁!D15),0))</f>
        <v/>
      </c>
      <c r="AN24" s="123" t="str">
        <f ca="1">IF(AM24="","",VLOOKUP($A24,入力シート➁!$A:$R,COLUMN(入力シート➁!$E$7),0))</f>
        <v/>
      </c>
      <c r="AO24" s="195" t="str">
        <f t="shared" ca="1" si="3"/>
        <v/>
      </c>
      <c r="AP24" s="199"/>
      <c r="AQ24" s="197" t="str">
        <f ca="1">IF(AND(VLOOKUP($A24,入力シート➁!$A:$R,COLUMN(入力シート➁!L15),0)=0,VLOOKUP($A24,入力シート➁!$A:$R,COLUMN(入力シート➁!B15),0)=""),"",IF(VLOOKUP($A24,入力シート➁!$A:$R,COLUMN(入力シート➁!L15),0)&lt;0,"("&amp;-VLOOKUP($A24,入力シート➁!$A:$R,COLUMN(入力シート➁!L15),0)&amp;VLOOKUP($A24,入力シート➁!$A:$R,COLUMN(入力シート➁!M15),0)&amp;")",VLOOKUP($A24,入力シート➁!$A:$R,COLUMN(入力シート➁!L15),0)))</f>
        <v/>
      </c>
      <c r="AR24" s="198"/>
      <c r="AS24" s="198"/>
      <c r="AT24" s="124" t="str">
        <f ca="1">IF(OR(AQ24="",COUNT(AQ24)=0),"",VLOOKUP($A24,入力シート➁!$A:$R,COLUMN(入力シート➁!G15),0))</f>
        <v/>
      </c>
      <c r="AU24" s="200" t="str">
        <f ca="1">IF(VLOOKUP(A24,入力シート➁!$A:$R,COLUMN(入力シート➁!R15),0)=0,"",VLOOKUP(A24,入力シート➁!$A:$R,COLUMN(入力シート➁!R15),0))</f>
        <v/>
      </c>
      <c r="AV24" s="200"/>
      <c r="AW24" s="200"/>
      <c r="AX24" s="200"/>
      <c r="AY24" s="200"/>
      <c r="AZ24" s="200"/>
      <c r="BA24" s="200"/>
      <c r="BB24" s="200"/>
      <c r="BC24" s="200"/>
      <c r="BE24" s="17" t="str">
        <f ca="1">IF($B16="","非表示","表示")</f>
        <v>表示</v>
      </c>
    </row>
    <row r="25" spans="1:57" ht="18.75" customHeight="1">
      <c r="B25" s="201" t="s">
        <v>66</v>
      </c>
      <c r="C25" s="201"/>
      <c r="D25" s="17" t="s">
        <v>67</v>
      </c>
      <c r="BE25" s="17" t="str">
        <f ca="1">IF($B16="","非表示","表示")</f>
        <v>表示</v>
      </c>
    </row>
    <row r="26" spans="1:57" ht="18.75" customHeight="1">
      <c r="D26" s="17" t="s">
        <v>68</v>
      </c>
      <c r="BE26" s="17" t="str">
        <f ca="1">IF($B16="","非表示","表示")</f>
        <v>表示</v>
      </c>
    </row>
    <row r="27" spans="1:57" ht="18.75" customHeight="1">
      <c r="D27" s="17" t="s">
        <v>69</v>
      </c>
      <c r="BE27" s="17" t="str">
        <f ca="1">IF($B16="","非表示","表示")</f>
        <v>表示</v>
      </c>
    </row>
    <row r="28" spans="1:57" ht="18.75" customHeight="1">
      <c r="D28" s="17" t="s">
        <v>70</v>
      </c>
      <c r="BE28" s="17" t="str">
        <f ca="1">IF($B16="","非表示","表示")</f>
        <v>表示</v>
      </c>
    </row>
    <row r="29" spans="1:57" ht="21" customHeight="1">
      <c r="B29" s="20" t="s">
        <v>55</v>
      </c>
      <c r="BE29" s="17" t="str">
        <f ca="1">IF($B43="","非表示","表示")</f>
        <v>非表示</v>
      </c>
    </row>
    <row r="30" spans="1:57" ht="10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8"/>
      <c r="M30" s="29"/>
      <c r="N30" s="22"/>
      <c r="O30" s="22"/>
      <c r="P30" s="22"/>
      <c r="Q30" s="22"/>
      <c r="R30" s="22"/>
      <c r="S30" s="29"/>
      <c r="T30" s="22"/>
      <c r="U30" s="35"/>
      <c r="V30" s="36"/>
      <c r="W30" s="35"/>
      <c r="X30" s="35"/>
      <c r="Y30" s="35"/>
      <c r="Z30" s="35"/>
      <c r="AA30" s="35"/>
      <c r="AB30" s="36"/>
      <c r="AC30" s="35"/>
      <c r="AD30" s="35"/>
      <c r="AE30" s="36"/>
      <c r="AF30" s="35"/>
      <c r="AG30" s="22"/>
      <c r="AH30" s="22"/>
      <c r="AI30" s="22"/>
      <c r="AJ30" s="22"/>
      <c r="AK30" s="29"/>
      <c r="AL30" s="22"/>
      <c r="AM30" s="22"/>
      <c r="AN30" s="29"/>
      <c r="AO30" s="22"/>
      <c r="AP30" s="22"/>
      <c r="AQ30" s="22"/>
      <c r="AR30" s="22"/>
      <c r="AS30" s="22"/>
      <c r="AT30" s="29"/>
      <c r="AU30" s="22"/>
      <c r="AV30" s="35"/>
      <c r="AW30" s="35"/>
      <c r="AX30" s="35"/>
      <c r="AY30" s="35"/>
      <c r="AZ30" s="35"/>
      <c r="BA30" s="35"/>
      <c r="BB30" s="35"/>
      <c r="BC30" s="40">
        <f>$BC3+1</f>
        <v>2</v>
      </c>
      <c r="BE30" s="17" t="str">
        <f ca="1">IF($B43="","非表示","表示")</f>
        <v>非表示</v>
      </c>
    </row>
    <row r="31" spans="1:57" ht="25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30"/>
      <c r="M31" s="31"/>
      <c r="N31" s="24"/>
      <c r="O31" s="24"/>
      <c r="P31" s="24"/>
      <c r="Q31" s="24"/>
      <c r="R31" s="24"/>
      <c r="S31" s="31"/>
      <c r="T31" s="24"/>
      <c r="U31" s="17"/>
      <c r="V31" s="202" t="str">
        <f>$V$4</f>
        <v>令和</v>
      </c>
      <c r="W31" s="202"/>
      <c r="X31" s="202"/>
      <c r="Y31" s="203" t="str">
        <f>$Y$4</f>
        <v/>
      </c>
      <c r="Z31" s="203"/>
      <c r="AA31" s="204" t="s">
        <v>56</v>
      </c>
      <c r="AB31" s="204"/>
      <c r="AC31" s="204"/>
      <c r="AD31" s="204"/>
      <c r="AE31" s="204"/>
      <c r="AF31" s="204"/>
      <c r="AG31" s="204"/>
      <c r="AH31" s="204"/>
      <c r="AJ31" s="24"/>
      <c r="AK31" s="31"/>
      <c r="AL31" s="24"/>
      <c r="AM31" s="24"/>
      <c r="AN31" s="31"/>
      <c r="AO31" s="24"/>
      <c r="AP31" s="24"/>
      <c r="AQ31" s="24"/>
      <c r="AR31" s="24"/>
      <c r="AS31" s="24"/>
      <c r="AT31" s="31"/>
      <c r="AU31" s="24"/>
      <c r="AV31" s="26"/>
      <c r="AW31" s="26"/>
      <c r="AX31" s="26"/>
      <c r="AY31" s="26"/>
      <c r="AZ31" s="26"/>
      <c r="BA31" s="26"/>
      <c r="BB31" s="26"/>
      <c r="BC31" s="41"/>
      <c r="BE31" s="17" t="str">
        <f ca="1">IF($B43="","非表示","表示")</f>
        <v>非表示</v>
      </c>
    </row>
    <row r="32" spans="1:57" ht="18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30"/>
      <c r="M32" s="31"/>
      <c r="N32" s="24"/>
      <c r="O32" s="24"/>
      <c r="P32" s="24"/>
      <c r="Q32" s="24"/>
      <c r="R32" s="24"/>
      <c r="S32" s="31"/>
      <c r="T32" s="24"/>
      <c r="U32" s="30"/>
      <c r="V32" s="31"/>
      <c r="AD32" s="17"/>
      <c r="AJ32" s="24"/>
      <c r="AK32" s="31"/>
      <c r="AQ32" s="24"/>
      <c r="AR32" s="24"/>
      <c r="AS32" s="24"/>
      <c r="AT32" s="205" t="str">
        <f>$AT$5</f>
        <v>　　年　　月　　日</v>
      </c>
      <c r="AU32" s="205"/>
      <c r="AV32" s="205"/>
      <c r="AW32" s="205"/>
      <c r="AX32" s="205"/>
      <c r="AY32" s="205"/>
      <c r="AZ32" s="205"/>
      <c r="BA32" s="205"/>
      <c r="BB32" s="205"/>
      <c r="BC32" s="41"/>
      <c r="BE32" s="17" t="str">
        <f ca="1">IF($B43="","非表示","表示")</f>
        <v>非表示</v>
      </c>
    </row>
    <row r="33" spans="1:57" ht="21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32"/>
      <c r="M33" s="33"/>
      <c r="O33" s="26"/>
      <c r="P33" s="26"/>
      <c r="Q33" s="26"/>
      <c r="R33" s="26"/>
      <c r="S33" s="33"/>
      <c r="T33" s="26"/>
      <c r="U33" s="32"/>
      <c r="V33" s="33"/>
      <c r="W33" s="26"/>
      <c r="X33" s="26"/>
      <c r="Y33" s="26"/>
      <c r="Z33" s="26"/>
      <c r="AA33" s="26"/>
      <c r="AB33" s="33"/>
      <c r="AC33" s="26"/>
      <c r="AD33" s="32"/>
      <c r="AE33" s="33"/>
      <c r="AF33" s="26"/>
      <c r="AG33" s="26"/>
      <c r="AH33" s="26"/>
      <c r="AI33" s="26"/>
      <c r="AJ33" s="26"/>
      <c r="AK33" s="33"/>
      <c r="AQ33" s="26"/>
      <c r="AR33" s="26"/>
      <c r="AS33" s="26"/>
      <c r="AT33" s="33"/>
      <c r="AU33" s="26"/>
      <c r="AV33" s="206"/>
      <c r="AW33" s="206"/>
      <c r="AX33" s="206"/>
      <c r="AY33" s="206"/>
      <c r="AZ33" s="206"/>
      <c r="BA33" s="206"/>
      <c r="BB33" s="206"/>
      <c r="BC33" s="41"/>
      <c r="BE33" s="17" t="str">
        <f ca="1">IF($B43="","非表示","表示")</f>
        <v>非表示</v>
      </c>
    </row>
    <row r="34" spans="1:57" ht="20.25" customHeight="1">
      <c r="B34" s="25"/>
      <c r="C34" s="207" t="s">
        <v>57</v>
      </c>
      <c r="D34" s="207"/>
      <c r="E34" s="207"/>
      <c r="F34" s="207"/>
      <c r="G34" s="207"/>
      <c r="H34" s="207"/>
      <c r="I34" s="207"/>
      <c r="J34" s="207"/>
      <c r="K34" s="207"/>
      <c r="L34" s="207"/>
      <c r="M34" s="33"/>
      <c r="N34" s="26"/>
      <c r="O34" s="26"/>
      <c r="P34" s="26"/>
      <c r="Q34" s="26"/>
      <c r="R34" s="26"/>
      <c r="S34" s="33"/>
      <c r="T34" s="26"/>
      <c r="U34" s="32"/>
      <c r="V34" s="33"/>
      <c r="W34" s="26"/>
      <c r="AB34" s="33"/>
      <c r="AC34" s="26"/>
      <c r="AD34" s="32"/>
      <c r="AE34" s="33"/>
      <c r="AF34" s="26"/>
      <c r="AG34" s="26"/>
      <c r="AH34" s="26"/>
      <c r="AI34" s="26"/>
      <c r="AJ34" s="26"/>
      <c r="AK34" s="33"/>
      <c r="AL34" s="26"/>
      <c r="AM34" s="26"/>
      <c r="AN34" s="33"/>
      <c r="AO34" s="26"/>
      <c r="AP34" s="26"/>
      <c r="AQ34" s="26"/>
      <c r="AR34" s="26"/>
      <c r="AS34" s="26"/>
      <c r="AT34" s="33"/>
      <c r="AU34" s="26"/>
      <c r="AV34" s="26"/>
      <c r="AW34" s="26"/>
      <c r="AX34" s="26"/>
      <c r="AY34" s="26"/>
      <c r="AZ34" s="26"/>
      <c r="BA34" s="26"/>
      <c r="BB34" s="26"/>
      <c r="BC34" s="41"/>
      <c r="BE34" s="17" t="str">
        <f ca="1">IF($B43="","非表示","表示")</f>
        <v>非表示</v>
      </c>
    </row>
    <row r="35" spans="1:57" ht="20.25" customHeight="1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32"/>
      <c r="M35" s="33"/>
      <c r="N35" s="26"/>
      <c r="O35" s="26"/>
      <c r="P35" s="26"/>
      <c r="Q35" s="26"/>
      <c r="R35" s="26"/>
      <c r="S35" s="33"/>
      <c r="T35" s="26"/>
      <c r="U35" s="32"/>
      <c r="V35" s="33"/>
      <c r="W35" s="26"/>
      <c r="X35" s="26"/>
      <c r="Y35" s="26"/>
      <c r="Z35" s="26"/>
      <c r="AA35" s="26"/>
      <c r="AB35" s="33"/>
      <c r="AC35" s="26"/>
      <c r="AD35" s="32"/>
      <c r="AE35" s="33"/>
      <c r="AF35" s="26"/>
      <c r="AG35" s="26"/>
      <c r="AH35" s="26"/>
      <c r="AI35" s="26"/>
      <c r="AJ35" s="26"/>
      <c r="AK35" s="177" t="s">
        <v>58</v>
      </c>
      <c r="AL35" s="177"/>
      <c r="AM35" s="177"/>
      <c r="AN35" s="177"/>
      <c r="AP35" s="186" t="str">
        <f>$AP$8</f>
        <v/>
      </c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41"/>
      <c r="BE35" s="17" t="str">
        <f ca="1">IF($B43="","非表示","表示")</f>
        <v>非表示</v>
      </c>
    </row>
    <row r="36" spans="1:57" ht="20.2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32"/>
      <c r="M36" s="33"/>
      <c r="N36" s="26"/>
      <c r="O36" s="26"/>
      <c r="P36" s="26"/>
      <c r="Q36" s="26"/>
      <c r="R36" s="26"/>
      <c r="S36" s="33"/>
      <c r="T36" s="26"/>
      <c r="U36" s="32"/>
      <c r="V36" s="33"/>
      <c r="W36" s="26"/>
      <c r="X36" s="26"/>
      <c r="Y36" s="26"/>
      <c r="Z36" s="26"/>
      <c r="AA36" s="26"/>
      <c r="AB36" s="33"/>
      <c r="AC36" s="26"/>
      <c r="AD36" s="32"/>
      <c r="AE36" s="33"/>
      <c r="AF36" s="26"/>
      <c r="AG36" s="26"/>
      <c r="AH36" s="26"/>
      <c r="AI36" s="26"/>
      <c r="AJ36" s="26"/>
      <c r="AK36" s="178"/>
      <c r="AL36" s="178"/>
      <c r="AM36" s="178"/>
      <c r="AN36" s="178"/>
      <c r="AO36" s="37"/>
      <c r="AP36" s="187" t="str">
        <f>$AP$9</f>
        <v/>
      </c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41"/>
      <c r="BE36" s="17" t="str">
        <f ca="1">IF($B43="","非表示","表示")</f>
        <v>非表示</v>
      </c>
    </row>
    <row r="37" spans="1:57" ht="7.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32"/>
      <c r="M37" s="33"/>
      <c r="N37" s="26"/>
      <c r="O37" s="26"/>
      <c r="P37" s="26"/>
      <c r="Q37" s="26"/>
      <c r="R37" s="26"/>
      <c r="S37" s="33"/>
      <c r="T37" s="26"/>
      <c r="U37" s="32"/>
      <c r="V37" s="33"/>
      <c r="W37" s="26"/>
      <c r="X37" s="26"/>
      <c r="Y37" s="26"/>
      <c r="Z37" s="26"/>
      <c r="AA37" s="26"/>
      <c r="AB37" s="33"/>
      <c r="AC37" s="26"/>
      <c r="AD37" s="32"/>
      <c r="AE37" s="33"/>
      <c r="AF37" s="26"/>
      <c r="AG37" s="26"/>
      <c r="AH37" s="26"/>
      <c r="AI37" s="26"/>
      <c r="AJ37" s="26"/>
      <c r="AK37" s="33"/>
      <c r="AL37" s="26"/>
      <c r="AM37" s="26"/>
      <c r="AN37" s="33"/>
      <c r="AO37" s="26"/>
      <c r="AP37" s="26"/>
      <c r="AQ37" s="26"/>
      <c r="AR37" s="26"/>
      <c r="AS37" s="26"/>
      <c r="AT37" s="33"/>
      <c r="AU37" s="26"/>
      <c r="AV37" s="26"/>
      <c r="AW37" s="26"/>
      <c r="AX37" s="26"/>
      <c r="AY37" s="26"/>
      <c r="AZ37" s="26"/>
      <c r="BA37" s="26"/>
      <c r="BB37" s="26"/>
      <c r="BC37" s="41"/>
      <c r="BE37" s="17" t="str">
        <f ca="1">IF($B43="","非表示","表示")</f>
        <v>非表示</v>
      </c>
    </row>
    <row r="38" spans="1:57" ht="20.2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32"/>
      <c r="M38" s="33"/>
      <c r="N38" s="26"/>
      <c r="O38" s="26"/>
      <c r="P38" s="26"/>
      <c r="Q38" s="26"/>
      <c r="U38" s="17"/>
      <c r="AD38" s="32"/>
      <c r="AE38" s="33"/>
      <c r="AF38" s="26"/>
      <c r="AG38" s="26"/>
      <c r="AH38" s="26"/>
      <c r="AI38" s="26"/>
      <c r="AJ38" s="26"/>
      <c r="AK38" s="179" t="s">
        <v>59</v>
      </c>
      <c r="AL38" s="179"/>
      <c r="AM38" s="179"/>
      <c r="AN38" s="179"/>
      <c r="AP38" s="181" t="str">
        <f>$AP$11</f>
        <v/>
      </c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41"/>
      <c r="BE38" s="17" t="str">
        <f ca="1">IF($B43="","非表示","表示")</f>
        <v>非表示</v>
      </c>
    </row>
    <row r="39" spans="1:57" ht="20.25" customHeight="1">
      <c r="B39" s="25"/>
      <c r="D39" s="24" t="s">
        <v>12</v>
      </c>
      <c r="E39" s="26"/>
      <c r="F39" s="26"/>
      <c r="G39" s="27"/>
      <c r="H39" s="27"/>
      <c r="I39" s="27"/>
      <c r="J39" s="27"/>
      <c r="K39" s="27"/>
      <c r="L39" s="34"/>
      <c r="M39" s="33"/>
      <c r="N39" s="26"/>
      <c r="O39" s="26"/>
      <c r="P39" s="26"/>
      <c r="T39" s="188" t="s">
        <v>16</v>
      </c>
      <c r="U39" s="188"/>
      <c r="V39" s="188"/>
      <c r="W39" s="188"/>
      <c r="X39" s="37"/>
      <c r="Y39" s="126" t="str">
        <f>$Y$12</f>
        <v/>
      </c>
      <c r="Z39" s="38" t="s">
        <v>17</v>
      </c>
      <c r="AA39" s="189" t="str">
        <f>$AA$12</f>
        <v/>
      </c>
      <c r="AB39" s="189"/>
      <c r="AC39" s="39" t="s">
        <v>18</v>
      </c>
      <c r="AD39" s="32"/>
      <c r="AE39" s="33"/>
      <c r="AF39" s="26"/>
      <c r="AG39" s="26"/>
      <c r="AH39" s="26"/>
      <c r="AI39" s="26"/>
      <c r="AJ39" s="26"/>
      <c r="AK39" s="180"/>
      <c r="AL39" s="180"/>
      <c r="AM39" s="180"/>
      <c r="AN39" s="180"/>
      <c r="AO39" s="37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41"/>
      <c r="BE39" s="17" t="str">
        <f ca="1">IF($B43="","非表示","表示")</f>
        <v>非表示</v>
      </c>
    </row>
    <row r="40" spans="1:57" ht="12.7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32"/>
      <c r="M40" s="33"/>
      <c r="N40" s="26"/>
      <c r="O40" s="26"/>
      <c r="P40" s="26"/>
      <c r="Q40" s="26"/>
      <c r="R40" s="26"/>
      <c r="S40" s="33"/>
      <c r="T40" s="26"/>
      <c r="U40" s="32"/>
      <c r="V40" s="33"/>
      <c r="W40" s="26"/>
      <c r="X40" s="26"/>
      <c r="Y40" s="26"/>
      <c r="Z40" s="26"/>
      <c r="AA40" s="26"/>
      <c r="AB40" s="33"/>
      <c r="AC40" s="26"/>
      <c r="AD40" s="32"/>
      <c r="AE40" s="33"/>
      <c r="AF40" s="26"/>
      <c r="AG40" s="26"/>
      <c r="AH40" s="26"/>
      <c r="AI40" s="26"/>
      <c r="AJ40" s="26"/>
      <c r="AK40" s="33"/>
      <c r="AL40" s="26"/>
      <c r="AM40" s="26"/>
      <c r="AN40" s="33"/>
      <c r="AO40" s="26"/>
      <c r="AP40" s="26"/>
      <c r="AQ40" s="26"/>
      <c r="AR40" s="26"/>
      <c r="AS40" s="26"/>
      <c r="AT40" s="33"/>
      <c r="AU40" s="26"/>
      <c r="AV40" s="26"/>
      <c r="AW40" s="26"/>
      <c r="AX40" s="26"/>
      <c r="AY40" s="26"/>
      <c r="AZ40" s="26"/>
      <c r="BA40" s="26"/>
      <c r="BB40" s="26"/>
      <c r="BC40" s="41"/>
      <c r="BE40" s="17" t="str">
        <f ca="1">IF($B43="","非表示","表示")</f>
        <v>非表示</v>
      </c>
    </row>
    <row r="41" spans="1:57" ht="23.25" customHeight="1">
      <c r="B41" s="176" t="s">
        <v>60</v>
      </c>
      <c r="C41" s="176"/>
      <c r="D41" s="176"/>
      <c r="E41" s="176"/>
      <c r="F41" s="176"/>
      <c r="G41" s="176"/>
      <c r="H41" s="176"/>
      <c r="I41" s="176"/>
      <c r="J41" s="176"/>
      <c r="K41" s="176" t="s">
        <v>61</v>
      </c>
      <c r="L41" s="176"/>
      <c r="M41" s="176"/>
      <c r="N41" s="176"/>
      <c r="O41" s="176"/>
      <c r="P41" s="176"/>
      <c r="Q41" s="176"/>
      <c r="R41" s="176"/>
      <c r="S41" s="176"/>
      <c r="T41" s="183" t="s">
        <v>62</v>
      </c>
      <c r="U41" s="184"/>
      <c r="V41" s="184"/>
      <c r="W41" s="184"/>
      <c r="X41" s="184"/>
      <c r="Y41" s="184"/>
      <c r="Z41" s="184"/>
      <c r="AA41" s="184"/>
      <c r="AB41" s="185"/>
      <c r="AC41" s="183" t="s">
        <v>63</v>
      </c>
      <c r="AD41" s="184"/>
      <c r="AE41" s="184"/>
      <c r="AF41" s="184"/>
      <c r="AG41" s="184"/>
      <c r="AH41" s="184"/>
      <c r="AI41" s="184"/>
      <c r="AJ41" s="184"/>
      <c r="AK41" s="185"/>
      <c r="AL41" s="183" t="s">
        <v>64</v>
      </c>
      <c r="AM41" s="184"/>
      <c r="AN41" s="184"/>
      <c r="AO41" s="184"/>
      <c r="AP41" s="184"/>
      <c r="AQ41" s="184"/>
      <c r="AR41" s="184"/>
      <c r="AS41" s="184"/>
      <c r="AT41" s="185"/>
      <c r="AU41" s="176" t="s">
        <v>47</v>
      </c>
      <c r="AV41" s="176"/>
      <c r="AW41" s="176"/>
      <c r="AX41" s="176"/>
      <c r="AY41" s="176"/>
      <c r="AZ41" s="176"/>
      <c r="BA41" s="176"/>
      <c r="BB41" s="176"/>
      <c r="BC41" s="176"/>
      <c r="BE41" s="17" t="str">
        <f ca="1">IF($B43="","非表示","表示")</f>
        <v>非表示</v>
      </c>
    </row>
    <row r="42" spans="1:57" ht="23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90" t="s">
        <v>38</v>
      </c>
      <c r="L42" s="190"/>
      <c r="M42" s="190"/>
      <c r="N42" s="190" t="s">
        <v>65</v>
      </c>
      <c r="O42" s="191"/>
      <c r="P42" s="190" t="s">
        <v>49</v>
      </c>
      <c r="Q42" s="190"/>
      <c r="R42" s="190"/>
      <c r="S42" s="190"/>
      <c r="T42" s="183" t="s">
        <v>38</v>
      </c>
      <c r="U42" s="184"/>
      <c r="V42" s="185"/>
      <c r="W42" s="176" t="s">
        <v>65</v>
      </c>
      <c r="X42" s="183"/>
      <c r="Y42" s="176" t="s">
        <v>49</v>
      </c>
      <c r="Z42" s="176"/>
      <c r="AA42" s="176"/>
      <c r="AB42" s="176"/>
      <c r="AC42" s="183" t="s">
        <v>38</v>
      </c>
      <c r="AD42" s="184"/>
      <c r="AE42" s="185"/>
      <c r="AF42" s="176" t="s">
        <v>65</v>
      </c>
      <c r="AG42" s="183"/>
      <c r="AH42" s="176" t="s">
        <v>49</v>
      </c>
      <c r="AI42" s="176"/>
      <c r="AJ42" s="176"/>
      <c r="AK42" s="176"/>
      <c r="AL42" s="183" t="s">
        <v>38</v>
      </c>
      <c r="AM42" s="184"/>
      <c r="AN42" s="185"/>
      <c r="AO42" s="176" t="s">
        <v>65</v>
      </c>
      <c r="AP42" s="183"/>
      <c r="AQ42" s="176" t="s">
        <v>49</v>
      </c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E42" s="17" t="str">
        <f ca="1">IF($B43="","非表示","表示")</f>
        <v>非表示</v>
      </c>
    </row>
    <row r="43" spans="1:57" ht="46.5" customHeight="1">
      <c r="A43" s="17">
        <f ca="1">$A24+1</f>
        <v>10</v>
      </c>
      <c r="B43" s="192" t="str">
        <f ca="1">IF(AND(VLOOKUP(A43,入力シート➁!$A:$B,COLUMN(入力シート➁!$B$5),0)=0,AU43=""),"",IF(AND(VLOOKUP(A43,入力シート➁!$A:$B,COLUMN(入力シート➁!$B$5),0)=0,AU43&lt;&gt;""),IFERROR(IF(AND(OFFSET(B43,-2,0,1,1)=$B$14,OFFSET(B43,-19,0,1,1)="　　　　　　　〃"),OFFSET(B43,-20,0,1,1),IF(AND(OFFSET(B43,-2,0,1,1)=$B$14,OFFSET(B43,-19,0,1,1)&lt;&gt;"　　　　　　　〃"),OFFSET(B43,-19,0,1,1),"　　　　　　　〃")),"　　　　　　　〃"),(VLOOKUP(A43,入力シート➁!$A:$B,COLUMN(入力シート➁!$B$5),0))))</f>
        <v/>
      </c>
      <c r="C43" s="193"/>
      <c r="D43" s="193"/>
      <c r="E43" s="193"/>
      <c r="F43" s="193"/>
      <c r="G43" s="193"/>
      <c r="H43" s="193"/>
      <c r="I43" s="193"/>
      <c r="J43" s="194"/>
      <c r="K43" s="121" t="str">
        <f ca="1">IF(M43="","",IFERROR(VLOOKUP($A43,入力シート➁!$A:$R,COLUMN(入力シート➁!$C$7),0),""))</f>
        <v/>
      </c>
      <c r="L43" s="122" t="str">
        <f ca="1">IF(OR(P43="",VLOOKUP(A43,入力シート➁!$A:$R,COLUMN(入力シート➁!D34),0)=0),"",VLOOKUP(A43,入力シート➁!$A:$R,COLUMN(入力シート➁!D34),0))</f>
        <v/>
      </c>
      <c r="M43" s="123" t="str">
        <f ca="1">IF(L43="","",VLOOKUP($A43,入力シート➁!$A:$R,COLUMN(入力シート➁!$E$7),0))</f>
        <v/>
      </c>
      <c r="N43" s="195" t="str">
        <f ca="1">IFERROR(IF(OR(P43="",P43&lt;=0),"",IF(AND(M43="V",K43&lt;&gt;""),ROUNDUP(P43/(VALUE(LEFT(K43,FIND("m",K43)-1))*L43),0),ROUNDUP(P43/L43,0))),"")</f>
        <v/>
      </c>
      <c r="O43" s="196"/>
      <c r="P43" s="197" t="str">
        <f ca="1">IF(VLOOKUP($A43,入力シート➁!$A:$R,COLUMN(入力シート➁!F34),0)=0,"",IF(VLOOKUP($A43,入力シート➁!$A:$R,COLUMN(入力シート➁!F34),0)&lt;0,"("&amp;-VLOOKUP($A43,入力シート➁!$A:$R,COLUMN(入力シート➁!F34),0)&amp;VLOOKUP($A43,入力シート➁!$A:$R,COLUMN(入力シート➁!G34),0)&amp;")",VLOOKUP($A43,入力シート➁!$A:$R,COLUMN(入力シート➁!F34),0)))</f>
        <v/>
      </c>
      <c r="Q43" s="198"/>
      <c r="R43" s="198"/>
      <c r="S43" s="124" t="str">
        <f ca="1">IF(OR(P43="",COUNT(P43)=0),"",VLOOKUP($A43,入力シート➁!$A:$R,COLUMN(入力シート➁!G34),0))</f>
        <v/>
      </c>
      <c r="T43" s="121" t="str">
        <f ca="1">IF(V43="","",IFERROR(VLOOKUP($A43,入力シート➁!$A:$R,COLUMN(入力シート➁!$C$7),0),""))</f>
        <v/>
      </c>
      <c r="U43" s="125" t="str">
        <f ca="1">IF(OR(Y43="",VLOOKUP(A43,入力シート➁!$A:$R,COLUMN(入力シート➁!D34),0)=0),"",VLOOKUP(A43,入力シート➁!$A:$R,COLUMN(入力シート➁!D34),0))</f>
        <v/>
      </c>
      <c r="V43" s="123" t="str">
        <f ca="1">IF(U43="","",VLOOKUP($A43,入力シート➁!$A:$R,COLUMN(入力シート➁!$E$7),0))</f>
        <v/>
      </c>
      <c r="W43" s="195" t="str">
        <f t="shared" ref="W43:W51" ca="1" si="5">IFERROR(IF(OR(Y43="",Y43&lt;=0),"",IF(AND(V43="V",T43&lt;&gt;""),ROUNDUP(Y43/(VALUE(LEFT(T43,FIND("m",T43)-1))*U43),0),ROUNDUP(Y43/U43,0))),"")</f>
        <v/>
      </c>
      <c r="X43" s="199"/>
      <c r="Y43" s="197" t="str">
        <f ca="1">IF(VLOOKUP($A43,入力シート➁!$A:$R,COLUMN(入力シート➁!H34),0)=0,"",IF(VLOOKUP($A43,入力シート➁!$A:$R,COLUMN(入力シート➁!H34),0)&lt;0,"("&amp;-VLOOKUP($A43,入力シート➁!$A:$R,COLUMN(入力シート➁!H34),0)&amp;VLOOKUP($A43,入力シート➁!$A:$R,COLUMN(入力シート➁!I34),0)&amp;")",VLOOKUP($A43,入力シート➁!$A:$R,COLUMN(入力シート➁!H34),0)))</f>
        <v/>
      </c>
      <c r="Z43" s="198"/>
      <c r="AA43" s="198"/>
      <c r="AB43" s="124" t="str">
        <f ca="1">IF(OR(Y43="",COUNT(Y43)=0),"",VLOOKUP($A43,入力シート➁!$A:$R,COLUMN(入力シート➁!G34),0))</f>
        <v/>
      </c>
      <c r="AC43" s="121" t="str">
        <f ca="1">IF(AE43="","",IFERROR(VLOOKUP($A43,入力シート➁!$A:$R,COLUMN(入力シート➁!$C$7),0),""))</f>
        <v/>
      </c>
      <c r="AD43" s="125" t="str">
        <f ca="1">IF(OR(AH43="",VLOOKUP(A43,入力シート➁!$A:$R,COLUMN(入力シート➁!D34),0)=0),"",VLOOKUP(A43,入力シート➁!$A:$R,COLUMN(入力シート➁!D34),0))</f>
        <v/>
      </c>
      <c r="AE43" s="123" t="str">
        <f ca="1">IF(AD43="","",VLOOKUP($A43,入力シート➁!$A:$R,COLUMN(入力シート➁!$E$7),0))</f>
        <v/>
      </c>
      <c r="AF43" s="195" t="str">
        <f t="shared" ref="AF43:AF51" ca="1" si="6">IFERROR(IF(OR(AH43="",AH43&lt;=0),"",IF(AND(AE43="V",AC43&lt;&gt;""),ROUNDUP(AH43/(VALUE(LEFT(AC43,FIND("m",AC43)-1))*AD43),0),ROUNDUP(AH43/AD43,0))),"")</f>
        <v/>
      </c>
      <c r="AG43" s="199"/>
      <c r="AH43" s="197" t="str">
        <f ca="1">IF(VLOOKUP($A43,入力シート➁!$A:$R,COLUMN(入力シート➁!J34),0)=0,"",IF(VLOOKUP($A43,入力シート➁!$A:$R,COLUMN(入力シート➁!J34),0)&lt;0,"("&amp;-VLOOKUP($A43,入力シート➁!$A:$R,COLUMN(入力シート➁!J34),0)&amp;VLOOKUP($A43,入力シート➁!$A:$R,COLUMN(入力シート➁!K34),0)&amp;")",VLOOKUP($A43,入力シート➁!$A:$R,COLUMN(入力シート➁!J34),0)))</f>
        <v/>
      </c>
      <c r="AI43" s="198"/>
      <c r="AJ43" s="198"/>
      <c r="AK43" s="124" t="str">
        <f ca="1">IF(OR(AH43="",COUNT(AH43)=0),"",VLOOKUP($A43,入力シート➁!$A:$R,COLUMN(入力シート➁!G34),0))</f>
        <v/>
      </c>
      <c r="AL43" s="121" t="str">
        <f ca="1">IF(AN43="","",IFERROR(VLOOKUP($A43,入力シート➁!$A:$R,COLUMN(入力シート➁!$C$7),0),""))</f>
        <v/>
      </c>
      <c r="AM43" s="125" t="str">
        <f ca="1">IF(OR(AQ43=0,AQ43="",VLOOKUP(A43,入力シート➁!$A:$R,COLUMN(入力シート➁!D34),0)=0),"",VLOOKUP(A43,入力シート➁!$A:$R,COLUMN(入力シート➁!D34),0))</f>
        <v/>
      </c>
      <c r="AN43" s="123" t="str">
        <f ca="1">IF(AM43="","",VLOOKUP($A43,入力シート➁!$A:$R,COLUMN(入力シート➁!$E$7),0))</f>
        <v/>
      </c>
      <c r="AO43" s="195" t="str">
        <f t="shared" ref="AO43:AO51" ca="1" si="7">IFERROR(IF(OR(AQ43="",AQ43&lt;=0),"",IF(AND(AN43="V",AL43&lt;&gt;""),ROUNDUP(AQ43/(VALUE(LEFT(AL43,FIND("m",AL43)-1))*AM43),0),ROUNDUP(AQ43/AM43,0))),"")</f>
        <v/>
      </c>
      <c r="AP43" s="199"/>
      <c r="AQ43" s="197" t="str">
        <f ca="1">IF(AND(VLOOKUP($A43,入力シート➁!$A:$R,COLUMN(入力シート➁!L34),0)=0,VLOOKUP($A43,入力シート➁!$A:$R,COLUMN(入力シート➁!B34),0)=""),"",IF(VLOOKUP($A43,入力シート➁!$A:$R,COLUMN(入力シート➁!L34),0)&lt;0,"("&amp;-VLOOKUP($A43,入力シート➁!$A:$R,COLUMN(入力シート➁!L34),0)&amp;VLOOKUP($A43,入力シート➁!$A:$R,COLUMN(入力シート➁!M34),0)&amp;")",VLOOKUP($A43,入力シート➁!$A:$R,COLUMN(入力シート➁!L34),0)))</f>
        <v/>
      </c>
      <c r="AR43" s="198"/>
      <c r="AS43" s="198"/>
      <c r="AT43" s="124" t="str">
        <f ca="1">IF(OR(AQ43="",COUNT(AQ43)=0),"",VLOOKUP($A43,入力シート➁!$A:$R,COLUMN(入力シート➁!G34),0))</f>
        <v/>
      </c>
      <c r="AU43" s="200" t="str">
        <f ca="1">IF(VLOOKUP(A43,入力シート➁!$A:$R,COLUMN(入力シート➁!R34),0)=0,"",VLOOKUP(A43,入力シート➁!$A:$R,COLUMN(入力シート➁!R34),0))</f>
        <v/>
      </c>
      <c r="AV43" s="200"/>
      <c r="AW43" s="200"/>
      <c r="AX43" s="200"/>
      <c r="AY43" s="200"/>
      <c r="AZ43" s="200"/>
      <c r="BA43" s="200"/>
      <c r="BB43" s="200"/>
      <c r="BC43" s="200"/>
      <c r="BE43" s="17" t="str">
        <f ca="1">IF($B43="","非表示","表示")</f>
        <v>非表示</v>
      </c>
    </row>
    <row r="44" spans="1:57" ht="46.5" customHeight="1">
      <c r="A44" s="17">
        <f ca="1">OFFSET(A44,-1,0,1,1)+1</f>
        <v>11</v>
      </c>
      <c r="B44" s="192" t="str">
        <f ca="1">IF(AND(VLOOKUP(A44,入力シート➁!$A:$B,COLUMN(入力シート➁!$B$5),0)=0,AU44=""),"",IF(AND(VLOOKUP(A44,入力シート➁!$A:$B,COLUMN(入力シート➁!$B$5),0)=0,AU44&lt;&gt;""),IFERROR(IF(AND(OFFSET(B44,-2,0,1,1)=$B$14,OFFSET(B44,-19,0,1,1)="　　　　　　　〃"),OFFSET(B44,-20,0,1,1),IF(AND(OFFSET(B44,-2,0,1,1)=$B$14,OFFSET(B44,-19,0,1,1)&lt;&gt;"　　　　　　　〃"),OFFSET(B44,-19,0,1,1),"　　　　　　　〃")),"　　　　　　　〃"),(VLOOKUP(A44,入力シート➁!$A:$B,COLUMN(入力シート➁!$B$5),0))))</f>
        <v/>
      </c>
      <c r="C44" s="193"/>
      <c r="D44" s="193"/>
      <c r="E44" s="193"/>
      <c r="F44" s="193"/>
      <c r="G44" s="193"/>
      <c r="H44" s="193"/>
      <c r="I44" s="193"/>
      <c r="J44" s="194"/>
      <c r="K44" s="121" t="str">
        <f ca="1">IF(M44="","",IFERROR(VLOOKUP($A44,入力シート➁!$A:$R,COLUMN(入力シート➁!$C$7),0),""))</f>
        <v/>
      </c>
      <c r="L44" s="122" t="str">
        <f ca="1">IF(OR(P44="",VLOOKUP(A44,入力シート➁!$A:$R,COLUMN(入力シート➁!D35),0)=0),"",VLOOKUP(A44,入力シート➁!$A:$R,COLUMN(入力シート➁!D35),0))</f>
        <v/>
      </c>
      <c r="M44" s="123" t="str">
        <f ca="1">IF(L44="","",VLOOKUP($A44,入力シート➁!$A:$R,COLUMN(入力シート➁!$E$7),0))</f>
        <v/>
      </c>
      <c r="N44" s="195" t="str">
        <f t="shared" ref="N44:N51" ca="1" si="8">IFERROR(IF(OR(P44="",P44&lt;=0),"",IF(AND(M44="V",K44&lt;&gt;""),ROUNDUP(P44/(VALUE(LEFT(K44,FIND("m",K44)-1))*L44),0),ROUNDUP(P44/L44,0))),"")</f>
        <v/>
      </c>
      <c r="O44" s="196"/>
      <c r="P44" s="197" t="str">
        <f ca="1">IF(VLOOKUP($A44,入力シート➁!$A:$R,COLUMN(入力シート➁!F35),0)=0,"",IF(VLOOKUP($A44,入力シート➁!$A:$R,COLUMN(入力シート➁!F35),0)&lt;0,"("&amp;-VLOOKUP($A44,入力シート➁!$A:$R,COLUMN(入力シート➁!F35),0)&amp;VLOOKUP($A44,入力シート➁!$A:$R,COLUMN(入力シート➁!G35),0)&amp;")",VLOOKUP($A44,入力シート➁!$A:$R,COLUMN(入力シート➁!F35),0)))</f>
        <v/>
      </c>
      <c r="Q44" s="198"/>
      <c r="R44" s="198"/>
      <c r="S44" s="124" t="str">
        <f ca="1">IF(OR(P44="",COUNT(P44)=0),"",VLOOKUP(A44,入力シート➁!$A:$R,COLUMN(入力シート➁!G35),0))</f>
        <v/>
      </c>
      <c r="T44" s="121" t="str">
        <f ca="1">IF(V44="","",IFERROR(VLOOKUP($A44,入力シート➁!$A:$R,COLUMN(入力シート➁!$C$7),0),""))</f>
        <v/>
      </c>
      <c r="U44" s="125" t="str">
        <f ca="1">IF(OR(Y44="",VLOOKUP(A44,入力シート➁!$A:$R,COLUMN(入力シート➁!D35),0)=0),"",VLOOKUP(A44,入力シート➁!$A:$R,COLUMN(入力シート➁!D35),0))</f>
        <v/>
      </c>
      <c r="V44" s="123" t="str">
        <f ca="1">IF(U44="","",VLOOKUP($A44,入力シート➁!$A:$R,COLUMN(入力シート➁!$E$7),0))</f>
        <v/>
      </c>
      <c r="W44" s="195" t="str">
        <f t="shared" ca="1" si="5"/>
        <v/>
      </c>
      <c r="X44" s="199"/>
      <c r="Y44" s="197" t="str">
        <f ca="1">IF(VLOOKUP($A44,入力シート➁!$A:$R,COLUMN(入力シート➁!H35),0)=0,"",IF(VLOOKUP($A44,入力シート➁!$A:$R,COLUMN(入力シート➁!H35),0)&lt;0,"("&amp;-VLOOKUP($A44,入力シート➁!$A:$R,COLUMN(入力シート➁!H35),0)&amp;VLOOKUP($A44,入力シート➁!$A:$R,COLUMN(入力シート➁!I35),0)&amp;")",VLOOKUP($A44,入力シート➁!$A:$R,COLUMN(入力シート➁!H35),0)))</f>
        <v/>
      </c>
      <c r="Z44" s="198"/>
      <c r="AA44" s="198"/>
      <c r="AB44" s="124" t="str">
        <f ca="1">IF(OR(Y44="",COUNT(Y44)=0),"",VLOOKUP($A44,入力シート➁!$A:$R,COLUMN(入力シート➁!G35),0))</f>
        <v/>
      </c>
      <c r="AC44" s="121" t="str">
        <f ca="1">IF(AE44="","",IFERROR(VLOOKUP($A44,入力シート➁!$A:$R,COLUMN(入力シート➁!$C$7),0),""))</f>
        <v/>
      </c>
      <c r="AD44" s="125" t="str">
        <f ca="1">IF(OR(AH44="",VLOOKUP(A44,入力シート➁!$A:$R,COLUMN(入力シート➁!D35),0)=0),"",VLOOKUP(A44,入力シート➁!$A:$R,COLUMN(入力シート➁!D35),0))</f>
        <v/>
      </c>
      <c r="AE44" s="123" t="str">
        <f ca="1">IF(AD44="","",VLOOKUP($A44,入力シート➁!$A:$R,COLUMN(入力シート➁!$E$7),0))</f>
        <v/>
      </c>
      <c r="AF44" s="195" t="str">
        <f t="shared" ca="1" si="6"/>
        <v/>
      </c>
      <c r="AG44" s="199"/>
      <c r="AH44" s="197" t="str">
        <f ca="1">IF(VLOOKUP($A44,入力シート➁!$A:$R,COLUMN(入力シート➁!J35),0)=0,"",IF(VLOOKUP($A44,入力シート➁!$A:$R,COLUMN(入力シート➁!J35),0)&lt;0,"("&amp;-VLOOKUP($A44,入力シート➁!$A:$R,COLUMN(入力シート➁!J35),0)&amp;VLOOKUP($A44,入力シート➁!$A:$R,COLUMN(入力シート➁!K35),0)&amp;")",VLOOKUP($A44,入力シート➁!$A:$R,COLUMN(入力シート➁!J35),0)))</f>
        <v/>
      </c>
      <c r="AI44" s="198"/>
      <c r="AJ44" s="198"/>
      <c r="AK44" s="124" t="str">
        <f ca="1">IF(OR(AH44="",COUNT(AH44)=0),"",VLOOKUP($A44,入力シート➁!$A:$R,COLUMN(入力シート➁!G35),0))</f>
        <v/>
      </c>
      <c r="AL44" s="121" t="str">
        <f ca="1">IF(AN44="","",IFERROR(VLOOKUP($A44,入力シート➁!$A:$R,COLUMN(入力シート➁!$C$7),0),""))</f>
        <v/>
      </c>
      <c r="AM44" s="125" t="str">
        <f ca="1">IF(OR(AQ44=0,AQ44="",VLOOKUP(A44,入力シート➁!$A:$R,COLUMN(入力シート➁!D35),0)=0),"",VLOOKUP(A44,入力シート➁!$A:$R,COLUMN(入力シート➁!D35),0))</f>
        <v/>
      </c>
      <c r="AN44" s="123" t="str">
        <f ca="1">IF(AM44="","",VLOOKUP($A44,入力シート➁!$A:$R,COLUMN(入力シート➁!$E$7),0))</f>
        <v/>
      </c>
      <c r="AO44" s="195" t="str">
        <f t="shared" ca="1" si="7"/>
        <v/>
      </c>
      <c r="AP44" s="199"/>
      <c r="AQ44" s="197" t="str">
        <f ca="1">IF(AND(VLOOKUP($A44,入力シート➁!$A:$R,COLUMN(入力シート➁!L35),0)=0,VLOOKUP($A44,入力シート➁!$A:$R,COLUMN(入力シート➁!B35),0)=""),"",IF(VLOOKUP($A44,入力シート➁!$A:$R,COLUMN(入力シート➁!L35),0)&lt;0,"("&amp;-VLOOKUP($A44,入力シート➁!$A:$R,COLUMN(入力シート➁!L35),0)&amp;VLOOKUP($A44,入力シート➁!$A:$R,COLUMN(入力シート➁!M35),0)&amp;")",VLOOKUP($A44,入力シート➁!$A:$R,COLUMN(入力シート➁!L35),0)))</f>
        <v/>
      </c>
      <c r="AR44" s="198"/>
      <c r="AS44" s="198"/>
      <c r="AT44" s="124" t="str">
        <f ca="1">IF(OR(AQ44="",COUNT(AQ44)=0),"",VLOOKUP($A44,入力シート➁!$A:$R,COLUMN(入力シート➁!G35),0))</f>
        <v/>
      </c>
      <c r="AU44" s="200" t="str">
        <f ca="1">IF(VLOOKUP(A44,入力シート➁!$A:$R,COLUMN(入力シート➁!R35),0)=0,"",VLOOKUP(A44,入力シート➁!$A:$R,COLUMN(入力シート➁!R35),0))</f>
        <v/>
      </c>
      <c r="AV44" s="200"/>
      <c r="AW44" s="200"/>
      <c r="AX44" s="200"/>
      <c r="AY44" s="200"/>
      <c r="AZ44" s="200"/>
      <c r="BA44" s="200"/>
      <c r="BB44" s="200"/>
      <c r="BC44" s="200"/>
      <c r="BE44" s="17" t="str">
        <f ca="1">IF($B43="","非表示","表示")</f>
        <v>非表示</v>
      </c>
    </row>
    <row r="45" spans="1:57" ht="46.5" customHeight="1">
      <c r="A45" s="17">
        <f t="shared" ref="A45:A51" ca="1" si="9">OFFSET(A45,-1,0,1,1)+1</f>
        <v>12</v>
      </c>
      <c r="B45" s="192" t="str">
        <f ca="1">IF(AND(VLOOKUP(A45,入力シート➁!$A:$B,COLUMN(入力シート➁!$B$5),0)=0,AU45=""),"",IF(AND(VLOOKUP(A45,入力シート➁!$A:$B,COLUMN(入力シート➁!$B$5),0)=0,AU45&lt;&gt;""),IFERROR(IF(AND(OFFSET(B45,-2,0,1,1)=$B$14,OFFSET(B45,-19,0,1,1)="　　　　　　　〃"),OFFSET(B45,-20,0,1,1),IF(AND(OFFSET(B45,-2,0,1,1)=$B$14,OFFSET(B45,-19,0,1,1)&lt;&gt;"　　　　　　　〃"),OFFSET(B45,-19,0,1,1),"　　　　　　　〃")),"　　　　　　　〃"),(VLOOKUP(A45,入力シート➁!$A:$B,COLUMN(入力シート➁!$B$5),0))))</f>
        <v/>
      </c>
      <c r="C45" s="193"/>
      <c r="D45" s="193"/>
      <c r="E45" s="193"/>
      <c r="F45" s="193"/>
      <c r="G45" s="193"/>
      <c r="H45" s="193"/>
      <c r="I45" s="193"/>
      <c r="J45" s="194"/>
      <c r="K45" s="121" t="str">
        <f ca="1">IF(M45="","",IFERROR(VLOOKUP($A45,入力シート➁!$A:$R,COLUMN(入力シート➁!$C$7),0),""))</f>
        <v/>
      </c>
      <c r="L45" s="122" t="str">
        <f ca="1">IF(OR(P45="",VLOOKUP(A45,入力シート➁!$A:$R,COLUMN(入力シート➁!D36),0)=0),"",VLOOKUP(A45,入力シート➁!$A:$R,COLUMN(入力シート➁!D36),0))</f>
        <v/>
      </c>
      <c r="M45" s="123" t="str">
        <f ca="1">IF(L45="","",VLOOKUP($A45,入力シート➁!$A:$R,COLUMN(入力シート➁!$E$7),0))</f>
        <v/>
      </c>
      <c r="N45" s="195" t="str">
        <f t="shared" ca="1" si="8"/>
        <v/>
      </c>
      <c r="O45" s="196"/>
      <c r="P45" s="197" t="str">
        <f ca="1">IF(VLOOKUP($A45,入力シート➁!$A:$R,COLUMN(入力シート➁!F36),0)=0,"",IF(VLOOKUP($A45,入力シート➁!$A:$R,COLUMN(入力シート➁!F36),0)&lt;0,"("&amp;-VLOOKUP($A45,入力シート➁!$A:$R,COLUMN(入力シート➁!F36),0)&amp;VLOOKUP($A45,入力シート➁!$A:$R,COLUMN(入力シート➁!G36),0)&amp;")",VLOOKUP($A45,入力シート➁!$A:$R,COLUMN(入力シート➁!F36),0)))</f>
        <v/>
      </c>
      <c r="Q45" s="198"/>
      <c r="R45" s="198"/>
      <c r="S45" s="124" t="str">
        <f ca="1">IF(OR(P45="",COUNT(P45)=0),"",VLOOKUP(A45,入力シート➁!$A:$R,COLUMN(入力シート➁!G36),0))</f>
        <v/>
      </c>
      <c r="T45" s="121" t="str">
        <f ca="1">IF(V45="","",IFERROR(VLOOKUP($A45,入力シート➁!$A:$R,COLUMN(入力シート➁!$C$7),0),""))</f>
        <v/>
      </c>
      <c r="U45" s="125" t="str">
        <f ca="1">IF(OR(Y45="",VLOOKUP(A45,入力シート➁!$A:$R,COLUMN(入力シート➁!D36),0)=0),"",VLOOKUP(A45,入力シート➁!$A:$R,COLUMN(入力シート➁!D36),0))</f>
        <v/>
      </c>
      <c r="V45" s="123" t="str">
        <f ca="1">IF(U45="","",VLOOKUP($A45,入力シート➁!$A:$R,COLUMN(入力シート➁!$E$7),0))</f>
        <v/>
      </c>
      <c r="W45" s="195" t="str">
        <f t="shared" ca="1" si="5"/>
        <v/>
      </c>
      <c r="X45" s="199"/>
      <c r="Y45" s="197" t="str">
        <f ca="1">IF(VLOOKUP($A45,入力シート➁!$A:$R,COLUMN(入力シート➁!H36),0)=0,"",IF(VLOOKUP($A45,入力シート➁!$A:$R,COLUMN(入力シート➁!H36),0)&lt;0,"("&amp;-VLOOKUP($A45,入力シート➁!$A:$R,COLUMN(入力シート➁!H36),0)&amp;VLOOKUP($A45,入力シート➁!$A:$R,COLUMN(入力シート➁!I36),0)&amp;")",VLOOKUP($A45,入力シート➁!$A:$R,COLUMN(入力シート➁!H36),0)))</f>
        <v/>
      </c>
      <c r="Z45" s="198"/>
      <c r="AA45" s="198"/>
      <c r="AB45" s="124" t="str">
        <f ca="1">IF(OR(Y45="",COUNT(Y45)=0),"",VLOOKUP($A45,入力シート➁!$A:$R,COLUMN(入力シート➁!G36),0))</f>
        <v/>
      </c>
      <c r="AC45" s="121" t="str">
        <f ca="1">IF(AE45="","",IFERROR(VLOOKUP($A45,入力シート➁!$A:$R,COLUMN(入力シート➁!$C$7),0),""))</f>
        <v/>
      </c>
      <c r="AD45" s="125" t="str">
        <f ca="1">IF(OR(AH45="",VLOOKUP(A45,入力シート➁!$A:$R,COLUMN(入力シート➁!D36),0)=0),"",VLOOKUP(A45,入力シート➁!$A:$R,COLUMN(入力シート➁!D36),0))</f>
        <v/>
      </c>
      <c r="AE45" s="123" t="str">
        <f ca="1">IF(AD45="","",VLOOKUP($A45,入力シート➁!$A:$R,COLUMN(入力シート➁!$E$7),0))</f>
        <v/>
      </c>
      <c r="AF45" s="195" t="str">
        <f t="shared" ca="1" si="6"/>
        <v/>
      </c>
      <c r="AG45" s="199"/>
      <c r="AH45" s="197" t="str">
        <f ca="1">IF(VLOOKUP($A45,入力シート➁!$A:$R,COLUMN(入力シート➁!J36),0)=0,"",IF(VLOOKUP($A45,入力シート➁!$A:$R,COLUMN(入力シート➁!J36),0)&lt;0,"("&amp;-VLOOKUP($A45,入力シート➁!$A:$R,COLUMN(入力シート➁!J36),0)&amp;VLOOKUP($A45,入力シート➁!$A:$R,COLUMN(入力シート➁!K36),0)&amp;")",VLOOKUP($A45,入力シート➁!$A:$R,COLUMN(入力シート➁!J36),0)))</f>
        <v/>
      </c>
      <c r="AI45" s="198"/>
      <c r="AJ45" s="198"/>
      <c r="AK45" s="124" t="str">
        <f ca="1">IF(OR(AH45="",COUNT(AH45)=0),"",VLOOKUP($A45,入力シート➁!$A:$R,COLUMN(入力シート➁!G36),0))</f>
        <v/>
      </c>
      <c r="AL45" s="121" t="str">
        <f ca="1">IF(AN45="","",IFERROR(VLOOKUP($A45,入力シート➁!$A:$R,COLUMN(入力シート➁!$C$7),0),""))</f>
        <v/>
      </c>
      <c r="AM45" s="125" t="str">
        <f ca="1">IF(OR(AQ45=0,AQ45="",VLOOKUP(A45,入力シート➁!$A:$R,COLUMN(入力シート➁!D36),0)=0),"",VLOOKUP(A45,入力シート➁!$A:$R,COLUMN(入力シート➁!D36),0))</f>
        <v/>
      </c>
      <c r="AN45" s="123" t="str">
        <f ca="1">IF(AM45="","",VLOOKUP($A45,入力シート➁!$A:$R,COLUMN(入力シート➁!$E$7),0))</f>
        <v/>
      </c>
      <c r="AO45" s="195" t="str">
        <f t="shared" ca="1" si="7"/>
        <v/>
      </c>
      <c r="AP45" s="199"/>
      <c r="AQ45" s="197" t="str">
        <f ca="1">IF(AND(VLOOKUP($A45,入力シート➁!$A:$R,COLUMN(入力シート➁!L36),0)=0,VLOOKUP($A45,入力シート➁!$A:$R,COLUMN(入力シート➁!B36),0)=""),"",IF(VLOOKUP($A45,入力シート➁!$A:$R,COLUMN(入力シート➁!L36),0)&lt;0,"("&amp;-VLOOKUP($A45,入力シート➁!$A:$R,COLUMN(入力シート➁!L36),0)&amp;VLOOKUP($A45,入力シート➁!$A:$R,COLUMN(入力シート➁!M36),0)&amp;")",VLOOKUP($A45,入力シート➁!$A:$R,COLUMN(入力シート➁!L36),0)))</f>
        <v/>
      </c>
      <c r="AR45" s="198"/>
      <c r="AS45" s="198"/>
      <c r="AT45" s="124" t="str">
        <f ca="1">IF(OR(AQ45="",COUNT(AQ45)=0),"",VLOOKUP($A45,入力シート➁!$A:$R,COLUMN(入力シート➁!G36),0))</f>
        <v/>
      </c>
      <c r="AU45" s="200" t="str">
        <f ca="1">IF(VLOOKUP(A45,入力シート➁!$A:$R,COLUMN(入力シート➁!R36),0)=0,"",VLOOKUP(A45,入力シート➁!$A:$R,COLUMN(入力シート➁!R36),0))</f>
        <v/>
      </c>
      <c r="AV45" s="200"/>
      <c r="AW45" s="200"/>
      <c r="AX45" s="200"/>
      <c r="AY45" s="200"/>
      <c r="AZ45" s="200"/>
      <c r="BA45" s="200"/>
      <c r="BB45" s="200"/>
      <c r="BC45" s="200"/>
      <c r="BE45" s="17" t="str">
        <f ca="1">IF($B43="","非表示","表示")</f>
        <v>非表示</v>
      </c>
    </row>
    <row r="46" spans="1:57" ht="46.5" customHeight="1">
      <c r="A46" s="17">
        <f t="shared" ca="1" si="9"/>
        <v>13</v>
      </c>
      <c r="B46" s="192" t="str">
        <f ca="1">IF(AND(VLOOKUP(A46,入力シート➁!$A:$B,COLUMN(入力シート➁!$B$5),0)=0,AU46=""),"",IF(AND(VLOOKUP(A46,入力シート➁!$A:$B,COLUMN(入力シート➁!$B$5),0)=0,AU46&lt;&gt;""),IFERROR(IF(AND(OFFSET(B46,-2,0,1,1)=$B$14,OFFSET(B46,-19,0,1,1)="　　　　　　　〃"),OFFSET(B46,-20,0,1,1),IF(AND(OFFSET(B46,-2,0,1,1)=$B$14,OFFSET(B46,-19,0,1,1)&lt;&gt;"　　　　　　　〃"),OFFSET(B46,-19,0,1,1),"　　　　　　　〃")),"　　　　　　　〃"),(VLOOKUP(A46,入力シート➁!$A:$B,COLUMN(入力シート➁!$B$5),0))))</f>
        <v/>
      </c>
      <c r="C46" s="193"/>
      <c r="D46" s="193"/>
      <c r="E46" s="193"/>
      <c r="F46" s="193"/>
      <c r="G46" s="193"/>
      <c r="H46" s="193"/>
      <c r="I46" s="193"/>
      <c r="J46" s="194"/>
      <c r="K46" s="121" t="str">
        <f ca="1">IF(M46="","",IFERROR(VLOOKUP($A46,入力シート➁!$A:$R,COLUMN(入力シート➁!$C$7),0),""))</f>
        <v/>
      </c>
      <c r="L46" s="122" t="str">
        <f ca="1">IF(OR(P46="",VLOOKUP(A46,入力シート➁!$A:$R,COLUMN(入力シート➁!D37),0)=0),"",VLOOKUP(A46,入力シート➁!$A:$R,COLUMN(入力シート➁!D37),0))</f>
        <v/>
      </c>
      <c r="M46" s="123" t="str">
        <f ca="1">IF(L46="","",VLOOKUP($A46,入力シート➁!$A:$R,COLUMN(入力シート➁!$E$7),0))</f>
        <v/>
      </c>
      <c r="N46" s="195" t="str">
        <f t="shared" ca="1" si="8"/>
        <v/>
      </c>
      <c r="O46" s="196"/>
      <c r="P46" s="197" t="str">
        <f ca="1">IF(VLOOKUP($A46,入力シート➁!$A:$R,COLUMN(入力シート➁!F37),0)=0,"",IF(VLOOKUP($A46,入力シート➁!$A:$R,COLUMN(入力シート➁!F37),0)&lt;0,"("&amp;-VLOOKUP($A46,入力シート➁!$A:$R,COLUMN(入力シート➁!F37),0)&amp;VLOOKUP($A46,入力シート➁!$A:$R,COLUMN(入力シート➁!G37),0)&amp;")",VLOOKUP($A46,入力シート➁!$A:$R,COLUMN(入力シート➁!F37),0)))</f>
        <v/>
      </c>
      <c r="Q46" s="198"/>
      <c r="R46" s="198"/>
      <c r="S46" s="124" t="str">
        <f ca="1">IF(OR(P46="",COUNT(P46)=0),"",VLOOKUP(A46,入力シート➁!$A:$R,COLUMN(入力シート➁!G37),0))</f>
        <v/>
      </c>
      <c r="T46" s="121" t="str">
        <f ca="1">IF(V46="","",IFERROR(VLOOKUP($A46,入力シート➁!$A:$R,COLUMN(入力シート➁!$C$7),0),""))</f>
        <v/>
      </c>
      <c r="U46" s="125" t="str">
        <f ca="1">IF(OR(Y46="",VLOOKUP(A46,入力シート➁!$A:$R,COLUMN(入力シート➁!D37),0)=0),"",VLOOKUP(A46,入力シート➁!$A:$R,COLUMN(入力シート➁!D37),0))</f>
        <v/>
      </c>
      <c r="V46" s="123" t="str">
        <f ca="1">IF(U46="","",VLOOKUP($A46,入力シート➁!$A:$R,COLUMN(入力シート➁!$E$7),0))</f>
        <v/>
      </c>
      <c r="W46" s="195" t="str">
        <f t="shared" ca="1" si="5"/>
        <v/>
      </c>
      <c r="X46" s="199"/>
      <c r="Y46" s="197" t="str">
        <f ca="1">IF(VLOOKUP($A46,入力シート➁!$A:$R,COLUMN(入力シート➁!H37),0)=0,"",IF(VLOOKUP($A46,入力シート➁!$A:$R,COLUMN(入力シート➁!H37),0)&lt;0,"("&amp;-VLOOKUP($A46,入力シート➁!$A:$R,COLUMN(入力シート➁!H37),0)&amp;VLOOKUP($A46,入力シート➁!$A:$R,COLUMN(入力シート➁!I37),0)&amp;")",VLOOKUP($A46,入力シート➁!$A:$R,COLUMN(入力シート➁!H37),0)))</f>
        <v/>
      </c>
      <c r="Z46" s="198"/>
      <c r="AA46" s="198"/>
      <c r="AB46" s="124" t="str">
        <f ca="1">IF(OR(Y46="",COUNT(Y46)=0),"",VLOOKUP($A46,入力シート➁!$A:$R,COLUMN(入力シート➁!G37),0))</f>
        <v/>
      </c>
      <c r="AC46" s="121" t="str">
        <f ca="1">IF(AE46="","",IFERROR(VLOOKUP($A46,入力シート➁!$A:$R,COLUMN(入力シート➁!$C$7),0),""))</f>
        <v/>
      </c>
      <c r="AD46" s="125" t="str">
        <f ca="1">IF(OR(AH46="",VLOOKUP(A46,入力シート➁!$A:$R,COLUMN(入力シート➁!D37),0)=0),"",VLOOKUP(A46,入力シート➁!$A:$R,COLUMN(入力シート➁!D37),0))</f>
        <v/>
      </c>
      <c r="AE46" s="123" t="str">
        <f ca="1">IF(AD46="","",VLOOKUP($A46,入力シート➁!$A:$R,COLUMN(入力シート➁!$E$7),0))</f>
        <v/>
      </c>
      <c r="AF46" s="195" t="str">
        <f t="shared" ca="1" si="6"/>
        <v/>
      </c>
      <c r="AG46" s="199"/>
      <c r="AH46" s="197" t="str">
        <f ca="1">IF(VLOOKUP($A46,入力シート➁!$A:$R,COLUMN(入力シート➁!J37),0)=0,"",IF(VLOOKUP($A46,入力シート➁!$A:$R,COLUMN(入力シート➁!J37),0)&lt;0,"("&amp;-VLOOKUP($A46,入力シート➁!$A:$R,COLUMN(入力シート➁!J37),0)&amp;VLOOKUP($A46,入力シート➁!$A:$R,COLUMN(入力シート➁!K37),0)&amp;")",VLOOKUP($A46,入力シート➁!$A:$R,COLUMN(入力シート➁!J37),0)))</f>
        <v/>
      </c>
      <c r="AI46" s="198"/>
      <c r="AJ46" s="198"/>
      <c r="AK46" s="124" t="str">
        <f ca="1">IF(OR(AH46="",COUNT(AH46)=0),"",VLOOKUP($A46,入力シート➁!$A:$R,COLUMN(入力シート➁!G37),0))</f>
        <v/>
      </c>
      <c r="AL46" s="121" t="str">
        <f ca="1">IF(AN46="","",IFERROR(VLOOKUP($A46,入力シート➁!$A:$R,COLUMN(入力シート➁!$C$7),0),""))</f>
        <v/>
      </c>
      <c r="AM46" s="125" t="str">
        <f ca="1">IF(OR(AQ46=0,AQ46="",VLOOKUP(A46,入力シート➁!$A:$R,COLUMN(入力シート➁!D37),0)=0),"",VLOOKUP(A46,入力シート➁!$A:$R,COLUMN(入力シート➁!D37),0))</f>
        <v/>
      </c>
      <c r="AN46" s="123" t="str">
        <f ca="1">IF(AM46="","",VLOOKUP($A46,入力シート➁!$A:$R,COLUMN(入力シート➁!$E$7),0))</f>
        <v/>
      </c>
      <c r="AO46" s="195" t="str">
        <f t="shared" ca="1" si="7"/>
        <v/>
      </c>
      <c r="AP46" s="199"/>
      <c r="AQ46" s="197" t="str">
        <f ca="1">IF(AND(VLOOKUP($A46,入力シート➁!$A:$R,COLUMN(入力シート➁!L37),0)=0,VLOOKUP($A46,入力シート➁!$A:$R,COLUMN(入力シート➁!B37),0)=""),"",IF(VLOOKUP($A46,入力シート➁!$A:$R,COLUMN(入力シート➁!L37),0)&lt;0,"("&amp;-VLOOKUP($A46,入力シート➁!$A:$R,COLUMN(入力シート➁!L37),0)&amp;VLOOKUP($A46,入力シート➁!$A:$R,COLUMN(入力シート➁!M37),0)&amp;")",VLOOKUP($A46,入力シート➁!$A:$R,COLUMN(入力シート➁!L37),0)))</f>
        <v/>
      </c>
      <c r="AR46" s="198"/>
      <c r="AS46" s="198"/>
      <c r="AT46" s="124" t="str">
        <f ca="1">IF(OR(AQ46="",COUNT(AQ46)=0),"",VLOOKUP($A46,入力シート➁!$A:$R,COLUMN(入力シート➁!G37),0))</f>
        <v/>
      </c>
      <c r="AU46" s="200" t="str">
        <f ca="1">IF(VLOOKUP(A46,入力シート➁!$A:$R,COLUMN(入力シート➁!R37),0)=0,"",VLOOKUP(A46,入力シート➁!$A:$R,COLUMN(入力シート➁!R37),0))</f>
        <v/>
      </c>
      <c r="AV46" s="200"/>
      <c r="AW46" s="200"/>
      <c r="AX46" s="200"/>
      <c r="AY46" s="200"/>
      <c r="AZ46" s="200"/>
      <c r="BA46" s="200"/>
      <c r="BB46" s="200"/>
      <c r="BC46" s="200"/>
      <c r="BE46" s="17" t="str">
        <f ca="1">IF($B43="","非表示","表示")</f>
        <v>非表示</v>
      </c>
    </row>
    <row r="47" spans="1:57" ht="46.5" customHeight="1">
      <c r="A47" s="17">
        <f t="shared" ca="1" si="9"/>
        <v>14</v>
      </c>
      <c r="B47" s="192" t="str">
        <f ca="1">IF(AND(VLOOKUP(A47,入力シート➁!$A:$B,COLUMN(入力シート➁!$B$5),0)=0,AU47=""),"",IF(AND(VLOOKUP(A47,入力シート➁!$A:$B,COLUMN(入力シート➁!$B$5),0)=0,AU47&lt;&gt;""),IFERROR(IF(AND(OFFSET(B47,-2,0,1,1)=$B$14,OFFSET(B47,-19,0,1,1)="　　　　　　　〃"),OFFSET(B47,-20,0,1,1),IF(AND(OFFSET(B47,-2,0,1,1)=$B$14,OFFSET(B47,-19,0,1,1)&lt;&gt;"　　　　　　　〃"),OFFSET(B47,-19,0,1,1),"　　　　　　　〃")),"　　　　　　　〃"),(VLOOKUP(A47,入力シート➁!$A:$B,COLUMN(入力シート➁!$B$5),0))))</f>
        <v/>
      </c>
      <c r="C47" s="193"/>
      <c r="D47" s="193"/>
      <c r="E47" s="193"/>
      <c r="F47" s="193"/>
      <c r="G47" s="193"/>
      <c r="H47" s="193"/>
      <c r="I47" s="193"/>
      <c r="J47" s="194"/>
      <c r="K47" s="121" t="str">
        <f ca="1">IF(M47="","",IFERROR(VLOOKUP($A47,入力シート➁!$A:$R,COLUMN(入力シート➁!$C$7),0),""))</f>
        <v/>
      </c>
      <c r="L47" s="122" t="str">
        <f ca="1">IF(OR(P47="",VLOOKUP(A47,入力シート➁!$A:$R,COLUMN(入力シート➁!D38),0)=0),"",VLOOKUP(A47,入力シート➁!$A:$R,COLUMN(入力シート➁!D38),0))</f>
        <v/>
      </c>
      <c r="M47" s="123" t="str">
        <f ca="1">IF(L47="","",VLOOKUP($A47,入力シート➁!$A:$R,COLUMN(入力シート➁!$E$7),0))</f>
        <v/>
      </c>
      <c r="N47" s="195" t="str">
        <f t="shared" ca="1" si="8"/>
        <v/>
      </c>
      <c r="O47" s="196"/>
      <c r="P47" s="197" t="str">
        <f ca="1">IF(VLOOKUP($A47,入力シート➁!$A:$R,COLUMN(入力シート➁!F38),0)=0,"",IF(VLOOKUP($A47,入力シート➁!$A:$R,COLUMN(入力シート➁!F38),0)&lt;0,"("&amp;-VLOOKUP($A47,入力シート➁!$A:$R,COLUMN(入力シート➁!F38),0)&amp;VLOOKUP($A47,入力シート➁!$A:$R,COLUMN(入力シート➁!G38),0)&amp;")",VLOOKUP($A47,入力シート➁!$A:$R,COLUMN(入力シート➁!F38),0)))</f>
        <v/>
      </c>
      <c r="Q47" s="198"/>
      <c r="R47" s="198"/>
      <c r="S47" s="124" t="str">
        <f ca="1">IF(OR(P47="",COUNT(P47)=0),"",VLOOKUP(A47,入力シート➁!$A:$R,COLUMN(入力シート➁!G38),0))</f>
        <v/>
      </c>
      <c r="T47" s="121" t="str">
        <f ca="1">IF(V47="","",IFERROR(VLOOKUP($A47,入力シート➁!$A:$R,COLUMN(入力シート➁!$C$7),0),""))</f>
        <v/>
      </c>
      <c r="U47" s="125" t="str">
        <f ca="1">IF(OR(Y47="",VLOOKUP(A47,入力シート➁!$A:$R,COLUMN(入力シート➁!D38),0)=0),"",VLOOKUP(A47,入力シート➁!$A:$R,COLUMN(入力シート➁!D38),0))</f>
        <v/>
      </c>
      <c r="V47" s="123" t="str">
        <f ca="1">IF(U47="","",VLOOKUP($A47,入力シート➁!$A:$R,COLUMN(入力シート➁!$E$7),0))</f>
        <v/>
      </c>
      <c r="W47" s="195" t="str">
        <f t="shared" ca="1" si="5"/>
        <v/>
      </c>
      <c r="X47" s="199"/>
      <c r="Y47" s="197" t="str">
        <f ca="1">IF(VLOOKUP($A47,入力シート➁!$A:$R,COLUMN(入力シート➁!H38),0)=0,"",IF(VLOOKUP($A47,入力シート➁!$A:$R,COLUMN(入力シート➁!H38),0)&lt;0,"("&amp;-VLOOKUP($A47,入力シート➁!$A:$R,COLUMN(入力シート➁!H38),0)&amp;VLOOKUP($A47,入力シート➁!$A:$R,COLUMN(入力シート➁!I38),0)&amp;")",VLOOKUP($A47,入力シート➁!$A:$R,COLUMN(入力シート➁!H38),0)))</f>
        <v/>
      </c>
      <c r="Z47" s="198"/>
      <c r="AA47" s="198"/>
      <c r="AB47" s="124" t="str">
        <f ca="1">IF(OR(Y47="",COUNT(Y47)=0),"",VLOOKUP($A47,入力シート➁!$A:$R,COLUMN(入力シート➁!G38),0))</f>
        <v/>
      </c>
      <c r="AC47" s="121" t="str">
        <f ca="1">IF(AE47="","",IFERROR(VLOOKUP($A47,入力シート➁!$A:$R,COLUMN(入力シート➁!$C$7),0),""))</f>
        <v/>
      </c>
      <c r="AD47" s="125" t="str">
        <f ca="1">IF(OR(AH47="",VLOOKUP(A47,入力シート➁!$A:$R,COLUMN(入力シート➁!D38),0)=0),"",VLOOKUP(A47,入力シート➁!$A:$R,COLUMN(入力シート➁!D38),0))</f>
        <v/>
      </c>
      <c r="AE47" s="123" t="str">
        <f ca="1">IF(AD47="","",VLOOKUP($A47,入力シート➁!$A:$R,COLUMN(入力シート➁!$E$7),0))</f>
        <v/>
      </c>
      <c r="AF47" s="195" t="str">
        <f t="shared" ca="1" si="6"/>
        <v/>
      </c>
      <c r="AG47" s="199"/>
      <c r="AH47" s="197" t="str">
        <f ca="1">IF(VLOOKUP($A47,入力シート➁!$A:$R,COLUMN(入力シート➁!J38),0)=0,"",IF(VLOOKUP($A47,入力シート➁!$A:$R,COLUMN(入力シート➁!J38),0)&lt;0,"("&amp;-VLOOKUP($A47,入力シート➁!$A:$R,COLUMN(入力シート➁!J38),0)&amp;VLOOKUP($A47,入力シート➁!$A:$R,COLUMN(入力シート➁!K38),0)&amp;")",VLOOKUP($A47,入力シート➁!$A:$R,COLUMN(入力シート➁!J38),0)))</f>
        <v/>
      </c>
      <c r="AI47" s="198"/>
      <c r="AJ47" s="198"/>
      <c r="AK47" s="124" t="str">
        <f ca="1">IF(OR(AH47="",COUNT(AH47)=0),"",VLOOKUP($A47,入力シート➁!$A:$R,COLUMN(入力シート➁!G38),0))</f>
        <v/>
      </c>
      <c r="AL47" s="121" t="str">
        <f ca="1">IF(AN47="","",IFERROR(VLOOKUP($A47,入力シート➁!$A:$R,COLUMN(入力シート➁!$C$7),0),""))</f>
        <v/>
      </c>
      <c r="AM47" s="125" t="str">
        <f ca="1">IF(OR(AQ47=0,AQ47="",VLOOKUP(A47,入力シート➁!$A:$R,COLUMN(入力シート➁!D38),0)=0),"",VLOOKUP(A47,入力シート➁!$A:$R,COLUMN(入力シート➁!D38),0))</f>
        <v/>
      </c>
      <c r="AN47" s="123" t="str">
        <f ca="1">IF(AM47="","",VLOOKUP($A47,入力シート➁!$A:$R,COLUMN(入力シート➁!$E$7),0))</f>
        <v/>
      </c>
      <c r="AO47" s="195" t="str">
        <f t="shared" ca="1" si="7"/>
        <v/>
      </c>
      <c r="AP47" s="199"/>
      <c r="AQ47" s="197" t="str">
        <f ca="1">IF(AND(VLOOKUP($A47,入力シート➁!$A:$R,COLUMN(入力シート➁!L38),0)=0,VLOOKUP($A47,入力シート➁!$A:$R,COLUMN(入力シート➁!B38),0)=""),"",IF(VLOOKUP($A47,入力シート➁!$A:$R,COLUMN(入力シート➁!L38),0)&lt;0,"("&amp;-VLOOKUP($A47,入力シート➁!$A:$R,COLUMN(入力シート➁!L38),0)&amp;VLOOKUP($A47,入力シート➁!$A:$R,COLUMN(入力シート➁!M38),0)&amp;")",VLOOKUP($A47,入力シート➁!$A:$R,COLUMN(入力シート➁!L38),0)))</f>
        <v/>
      </c>
      <c r="AR47" s="198"/>
      <c r="AS47" s="198"/>
      <c r="AT47" s="124" t="str">
        <f ca="1">IF(OR(AQ47="",COUNT(AQ47)=0),"",VLOOKUP($A47,入力シート➁!$A:$R,COLUMN(入力シート➁!G38),0))</f>
        <v/>
      </c>
      <c r="AU47" s="200" t="str">
        <f ca="1">IF(VLOOKUP(A47,入力シート➁!$A:$R,COLUMN(入力シート➁!R38),0)=0,"",VLOOKUP(A47,入力シート➁!$A:$R,COLUMN(入力シート➁!R38),0))</f>
        <v/>
      </c>
      <c r="AV47" s="200"/>
      <c r="AW47" s="200"/>
      <c r="AX47" s="200"/>
      <c r="AY47" s="200"/>
      <c r="AZ47" s="200"/>
      <c r="BA47" s="200"/>
      <c r="BB47" s="200"/>
      <c r="BC47" s="200"/>
      <c r="BE47" s="17" t="str">
        <f ca="1">IF($B43="","非表示","表示")</f>
        <v>非表示</v>
      </c>
    </row>
    <row r="48" spans="1:57" ht="46.5" customHeight="1">
      <c r="A48" s="17">
        <f t="shared" ca="1" si="9"/>
        <v>15</v>
      </c>
      <c r="B48" s="192" t="str">
        <f ca="1">IF(AND(VLOOKUP(A48,入力シート➁!$A:$B,COLUMN(入力シート➁!$B$5),0)=0,AU48=""),"",IF(AND(VLOOKUP(A48,入力シート➁!$A:$B,COLUMN(入力シート➁!$B$5),0)=0,AU48&lt;&gt;""),IFERROR(IF(AND(OFFSET(B48,-2,0,1,1)=$B$14,OFFSET(B48,-19,0,1,1)="　　　　　　　〃"),OFFSET(B48,-20,0,1,1),IF(AND(OFFSET(B48,-2,0,1,1)=$B$14,OFFSET(B48,-19,0,1,1)&lt;&gt;"　　　　　　　〃"),OFFSET(B48,-19,0,1,1),"　　　　　　　〃")),"　　　　　　　〃"),(VLOOKUP(A48,入力シート➁!$A:$B,COLUMN(入力シート➁!$B$5),0))))</f>
        <v/>
      </c>
      <c r="C48" s="193"/>
      <c r="D48" s="193"/>
      <c r="E48" s="193"/>
      <c r="F48" s="193"/>
      <c r="G48" s="193"/>
      <c r="H48" s="193"/>
      <c r="I48" s="193"/>
      <c r="J48" s="194"/>
      <c r="K48" s="121" t="str">
        <f ca="1">IF(M48="","",IFERROR(VLOOKUP($A48,入力シート➁!$A:$R,COLUMN(入力シート➁!$C$7),0),""))</f>
        <v/>
      </c>
      <c r="L48" s="122" t="str">
        <f ca="1">IF(OR(P48="",VLOOKUP(A48,入力シート➁!$A:$R,COLUMN(入力シート➁!D39),0)=0),"",VLOOKUP(A48,入力シート➁!$A:$R,COLUMN(入力シート➁!D39),0))</f>
        <v/>
      </c>
      <c r="M48" s="123" t="str">
        <f ca="1">IF(L48="","",VLOOKUP($A48,入力シート➁!$A:$R,COLUMN(入力シート➁!$E$7),0))</f>
        <v/>
      </c>
      <c r="N48" s="195" t="str">
        <f t="shared" ca="1" si="8"/>
        <v/>
      </c>
      <c r="O48" s="196"/>
      <c r="P48" s="197" t="str">
        <f ca="1">IF(VLOOKUP($A48,入力シート➁!$A:$R,COLUMN(入力シート➁!F39),0)=0,"",IF(VLOOKUP($A48,入力シート➁!$A:$R,COLUMN(入力シート➁!F39),0)&lt;0,"("&amp;-VLOOKUP($A48,入力シート➁!$A:$R,COLUMN(入力シート➁!F39),0)&amp;VLOOKUP($A48,入力シート➁!$A:$R,COLUMN(入力シート➁!G39),0)&amp;")",VLOOKUP($A48,入力シート➁!$A:$R,COLUMN(入力シート➁!F39),0)))</f>
        <v/>
      </c>
      <c r="Q48" s="198"/>
      <c r="R48" s="198"/>
      <c r="S48" s="124" t="str">
        <f ca="1">IF(OR(P48="",COUNT(P48)=0),"",VLOOKUP(A48,入力シート➁!$A:$R,COLUMN(入力シート➁!G39),0))</f>
        <v/>
      </c>
      <c r="T48" s="121" t="str">
        <f ca="1">IF(V48="","",IFERROR(VLOOKUP($A48,入力シート➁!$A:$R,COLUMN(入力シート➁!$C$7),0),""))</f>
        <v/>
      </c>
      <c r="U48" s="125" t="str">
        <f ca="1">IF(OR(Y48="",VLOOKUP(A48,入力シート➁!$A:$R,COLUMN(入力シート➁!D39),0)=0),"",VLOOKUP(A48,入力シート➁!$A:$R,COLUMN(入力シート➁!D39),0))</f>
        <v/>
      </c>
      <c r="V48" s="123" t="str">
        <f ca="1">IF(U48="","",VLOOKUP($A48,入力シート➁!$A:$R,COLUMN(入力シート➁!$E$7),0))</f>
        <v/>
      </c>
      <c r="W48" s="195" t="str">
        <f t="shared" ca="1" si="5"/>
        <v/>
      </c>
      <c r="X48" s="199"/>
      <c r="Y48" s="197" t="str">
        <f ca="1">IF(VLOOKUP($A48,入力シート➁!$A:$R,COLUMN(入力シート➁!H39),0)=0,"",IF(VLOOKUP($A48,入力シート➁!$A:$R,COLUMN(入力シート➁!H39),0)&lt;0,"("&amp;-VLOOKUP($A48,入力シート➁!$A:$R,COLUMN(入力シート➁!H39),0)&amp;VLOOKUP($A48,入力シート➁!$A:$R,COLUMN(入力シート➁!I39),0)&amp;")",VLOOKUP($A48,入力シート➁!$A:$R,COLUMN(入力シート➁!H39),0)))</f>
        <v/>
      </c>
      <c r="Z48" s="198"/>
      <c r="AA48" s="198"/>
      <c r="AB48" s="124" t="str">
        <f ca="1">IF(OR(Y48="",COUNT(Y48)=0),"",VLOOKUP($A48,入力シート➁!$A:$R,COLUMN(入力シート➁!G39),0))</f>
        <v/>
      </c>
      <c r="AC48" s="121" t="str">
        <f ca="1">IF(AE48="","",IFERROR(VLOOKUP($A48,入力シート➁!$A:$R,COLUMN(入力シート➁!$C$7),0),""))</f>
        <v/>
      </c>
      <c r="AD48" s="125" t="str">
        <f ca="1">IF(OR(AH48="",VLOOKUP(A48,入力シート➁!$A:$R,COLUMN(入力シート➁!D39),0)=0),"",VLOOKUP(A48,入力シート➁!$A:$R,COLUMN(入力シート➁!D39),0))</f>
        <v/>
      </c>
      <c r="AE48" s="123" t="str">
        <f ca="1">IF(AD48="","",VLOOKUP($A48,入力シート➁!$A:$R,COLUMN(入力シート➁!$E$7),0))</f>
        <v/>
      </c>
      <c r="AF48" s="195" t="str">
        <f t="shared" ca="1" si="6"/>
        <v/>
      </c>
      <c r="AG48" s="199"/>
      <c r="AH48" s="197" t="str">
        <f ca="1">IF(VLOOKUP($A48,入力シート➁!$A:$R,COLUMN(入力シート➁!J39),0)=0,"",IF(VLOOKUP($A48,入力シート➁!$A:$R,COLUMN(入力シート➁!J39),0)&lt;0,"("&amp;-VLOOKUP($A48,入力シート➁!$A:$R,COLUMN(入力シート➁!J39),0)&amp;VLOOKUP($A48,入力シート➁!$A:$R,COLUMN(入力シート➁!K39),0)&amp;")",VLOOKUP($A48,入力シート➁!$A:$R,COLUMN(入力シート➁!J39),0)))</f>
        <v/>
      </c>
      <c r="AI48" s="198"/>
      <c r="AJ48" s="198"/>
      <c r="AK48" s="124" t="str">
        <f ca="1">IF(OR(AH48="",COUNT(AH48)=0),"",VLOOKUP($A48,入力シート➁!$A:$R,COLUMN(入力シート➁!G39),0))</f>
        <v/>
      </c>
      <c r="AL48" s="121" t="str">
        <f ca="1">IF(AN48="","",IFERROR(VLOOKUP($A48,入力シート➁!$A:$R,COLUMN(入力シート➁!$C$7),0),""))</f>
        <v/>
      </c>
      <c r="AM48" s="125" t="str">
        <f ca="1">IF(OR(AQ48=0,AQ48="",VLOOKUP(A48,入力シート➁!$A:$R,COLUMN(入力シート➁!D39),0)=0),"",VLOOKUP(A48,入力シート➁!$A:$R,COLUMN(入力シート➁!D39),0))</f>
        <v/>
      </c>
      <c r="AN48" s="123" t="str">
        <f ca="1">IF(AM48="","",VLOOKUP($A48,入力シート➁!$A:$R,COLUMN(入力シート➁!$E$7),0))</f>
        <v/>
      </c>
      <c r="AO48" s="195" t="str">
        <f t="shared" ca="1" si="7"/>
        <v/>
      </c>
      <c r="AP48" s="199"/>
      <c r="AQ48" s="197" t="str">
        <f ca="1">IF(AND(VLOOKUP($A48,入力シート➁!$A:$R,COLUMN(入力シート➁!L39),0)=0,VLOOKUP($A48,入力シート➁!$A:$R,COLUMN(入力シート➁!B39),0)=""),"",IF(VLOOKUP($A48,入力シート➁!$A:$R,COLUMN(入力シート➁!L39),0)&lt;0,"("&amp;-VLOOKUP($A48,入力シート➁!$A:$R,COLUMN(入力シート➁!L39),0)&amp;VLOOKUP($A48,入力シート➁!$A:$R,COLUMN(入力シート➁!M39),0)&amp;")",VLOOKUP($A48,入力シート➁!$A:$R,COLUMN(入力シート➁!L39),0)))</f>
        <v/>
      </c>
      <c r="AR48" s="198"/>
      <c r="AS48" s="198"/>
      <c r="AT48" s="124" t="str">
        <f ca="1">IF(OR(AQ48="",COUNT(AQ48)=0),"",VLOOKUP($A48,入力シート➁!$A:$R,COLUMN(入力シート➁!G39),0))</f>
        <v/>
      </c>
      <c r="AU48" s="200" t="str">
        <f ca="1">IF(VLOOKUP(A48,入力シート➁!$A:$R,COLUMN(入力シート➁!R39),0)=0,"",VLOOKUP(A48,入力シート➁!$A:$R,COLUMN(入力シート➁!R39),0))</f>
        <v/>
      </c>
      <c r="AV48" s="200"/>
      <c r="AW48" s="200"/>
      <c r="AX48" s="200"/>
      <c r="AY48" s="200"/>
      <c r="AZ48" s="200"/>
      <c r="BA48" s="200"/>
      <c r="BB48" s="200"/>
      <c r="BC48" s="200"/>
      <c r="BE48" s="17" t="str">
        <f ca="1">IF($B43="","非表示","表示")</f>
        <v>非表示</v>
      </c>
    </row>
    <row r="49" spans="1:57" ht="46.5" customHeight="1">
      <c r="A49" s="17">
        <f t="shared" ca="1" si="9"/>
        <v>16</v>
      </c>
      <c r="B49" s="192" t="str">
        <f ca="1">IF(AND(VLOOKUP(A49,入力シート➁!$A:$B,COLUMN(入力シート➁!$B$5),0)=0,AU49=""),"",IF(AND(VLOOKUP(A49,入力シート➁!$A:$B,COLUMN(入力シート➁!$B$5),0)=0,AU49&lt;&gt;""),IFERROR(IF(AND(OFFSET(B49,-2,0,1,1)=$B$14,OFFSET(B49,-19,0,1,1)="　　　　　　　〃"),OFFSET(B49,-20,0,1,1),IF(AND(OFFSET(B49,-2,0,1,1)=$B$14,OFFSET(B49,-19,0,1,1)&lt;&gt;"　　　　　　　〃"),OFFSET(B49,-19,0,1,1),"　　　　　　　〃")),"　　　　　　　〃"),(VLOOKUP(A49,入力シート➁!$A:$B,COLUMN(入力シート➁!$B$5),0))))</f>
        <v/>
      </c>
      <c r="C49" s="193"/>
      <c r="D49" s="193"/>
      <c r="E49" s="193"/>
      <c r="F49" s="193"/>
      <c r="G49" s="193"/>
      <c r="H49" s="193"/>
      <c r="I49" s="193"/>
      <c r="J49" s="194"/>
      <c r="K49" s="121" t="str">
        <f ca="1">IF(M49="","",IFERROR(VLOOKUP($A49,入力シート➁!$A:$R,COLUMN(入力シート➁!$C$7),0),""))</f>
        <v/>
      </c>
      <c r="L49" s="122" t="str">
        <f ca="1">IF(OR(P49="",VLOOKUP(A49,入力シート➁!$A:$R,COLUMN(入力シート➁!D40),0)=0),"",VLOOKUP(A49,入力シート➁!$A:$R,COLUMN(入力シート➁!D40),0))</f>
        <v/>
      </c>
      <c r="M49" s="123" t="str">
        <f ca="1">IF(L49="","",VLOOKUP($A49,入力シート➁!$A:$R,COLUMN(入力シート➁!$E$7),0))</f>
        <v/>
      </c>
      <c r="N49" s="195" t="str">
        <f t="shared" ca="1" si="8"/>
        <v/>
      </c>
      <c r="O49" s="196"/>
      <c r="P49" s="197" t="str">
        <f ca="1">IF(VLOOKUP($A49,入力シート➁!$A:$R,COLUMN(入力シート➁!F40),0)=0,"",IF(VLOOKUP($A49,入力シート➁!$A:$R,COLUMN(入力シート➁!F40),0)&lt;0,"("&amp;-VLOOKUP($A49,入力シート➁!$A:$R,COLUMN(入力シート➁!F40),0)&amp;VLOOKUP($A49,入力シート➁!$A:$R,COLUMN(入力シート➁!G40),0)&amp;")",VLOOKUP($A49,入力シート➁!$A:$R,COLUMN(入力シート➁!F40),0)))</f>
        <v/>
      </c>
      <c r="Q49" s="198"/>
      <c r="R49" s="198"/>
      <c r="S49" s="124" t="str">
        <f ca="1">IF(OR(P49="",COUNT(P49)=0),"",VLOOKUP(A49,入力シート➁!$A:$R,COLUMN(入力シート➁!G40),0))</f>
        <v/>
      </c>
      <c r="T49" s="121" t="str">
        <f ca="1">IF(V49="","",IFERROR(VLOOKUP($A49,入力シート➁!$A:$R,COLUMN(入力シート➁!$C$7),0),""))</f>
        <v/>
      </c>
      <c r="U49" s="125" t="str">
        <f ca="1">IF(OR(Y49="",VLOOKUP(A49,入力シート➁!$A:$R,COLUMN(入力シート➁!D40),0)=0),"",VLOOKUP(A49,入力シート➁!$A:$R,COLUMN(入力シート➁!D40),0))</f>
        <v/>
      </c>
      <c r="V49" s="123" t="str">
        <f ca="1">IF(U49="","",VLOOKUP($A49,入力シート➁!$A:$R,COLUMN(入力シート➁!$E$7),0))</f>
        <v/>
      </c>
      <c r="W49" s="195" t="str">
        <f t="shared" ca="1" si="5"/>
        <v/>
      </c>
      <c r="X49" s="199"/>
      <c r="Y49" s="197" t="str">
        <f ca="1">IF(VLOOKUP($A49,入力シート➁!$A:$R,COLUMN(入力シート➁!H40),0)=0,"",IF(VLOOKUP($A49,入力シート➁!$A:$R,COLUMN(入力シート➁!H40),0)&lt;0,"("&amp;-VLOOKUP($A49,入力シート➁!$A:$R,COLUMN(入力シート➁!H40),0)&amp;VLOOKUP($A49,入力シート➁!$A:$R,COLUMN(入力シート➁!I40),0)&amp;")",VLOOKUP($A49,入力シート➁!$A:$R,COLUMN(入力シート➁!H40),0)))</f>
        <v/>
      </c>
      <c r="Z49" s="198"/>
      <c r="AA49" s="198"/>
      <c r="AB49" s="124" t="str">
        <f ca="1">IF(OR(Y49="",COUNT(Y49)=0),"",VLOOKUP($A49,入力シート➁!$A:$R,COLUMN(入力シート➁!G40),0))</f>
        <v/>
      </c>
      <c r="AC49" s="121" t="str">
        <f ca="1">IF(AE49="","",IFERROR(VLOOKUP($A49,入力シート➁!$A:$R,COLUMN(入力シート➁!$C$7),0),""))</f>
        <v/>
      </c>
      <c r="AD49" s="125" t="str">
        <f ca="1">IF(OR(AH49="",VLOOKUP(A49,入力シート➁!$A:$R,COLUMN(入力シート➁!D40),0)=0),"",VLOOKUP(A49,入力シート➁!$A:$R,COLUMN(入力シート➁!D40),0))</f>
        <v/>
      </c>
      <c r="AE49" s="123" t="str">
        <f ca="1">IF(AD49="","",VLOOKUP($A49,入力シート➁!$A:$R,COLUMN(入力シート➁!$E$7),0))</f>
        <v/>
      </c>
      <c r="AF49" s="195" t="str">
        <f t="shared" ca="1" si="6"/>
        <v/>
      </c>
      <c r="AG49" s="199"/>
      <c r="AH49" s="197" t="str">
        <f ca="1">IF(VLOOKUP($A49,入力シート➁!$A:$R,COLUMN(入力シート➁!J40),0)=0,"",IF(VLOOKUP($A49,入力シート➁!$A:$R,COLUMN(入力シート➁!J40),0)&lt;0,"("&amp;-VLOOKUP($A49,入力シート➁!$A:$R,COLUMN(入力シート➁!J40),0)&amp;VLOOKUP($A49,入力シート➁!$A:$R,COLUMN(入力シート➁!K40),0)&amp;")",VLOOKUP($A49,入力シート➁!$A:$R,COLUMN(入力シート➁!J40),0)))</f>
        <v/>
      </c>
      <c r="AI49" s="198"/>
      <c r="AJ49" s="198"/>
      <c r="AK49" s="124" t="str">
        <f ca="1">IF(OR(AH49="",COUNT(AH49)=0),"",VLOOKUP($A49,入力シート➁!$A:$R,COLUMN(入力シート➁!G40),0))</f>
        <v/>
      </c>
      <c r="AL49" s="121" t="str">
        <f ca="1">IF(AN49="","",IFERROR(VLOOKUP($A49,入力シート➁!$A:$R,COLUMN(入力シート➁!$C$7),0),""))</f>
        <v/>
      </c>
      <c r="AM49" s="125" t="str">
        <f ca="1">IF(OR(AQ49=0,AQ49="",VLOOKUP(A49,入力シート➁!$A:$R,COLUMN(入力シート➁!D40),0)=0),"",VLOOKUP(A49,入力シート➁!$A:$R,COLUMN(入力シート➁!D40),0))</f>
        <v/>
      </c>
      <c r="AN49" s="123" t="str">
        <f ca="1">IF(AM49="","",VLOOKUP($A49,入力シート➁!$A:$R,COLUMN(入力シート➁!$E$7),0))</f>
        <v/>
      </c>
      <c r="AO49" s="195" t="str">
        <f t="shared" ca="1" si="7"/>
        <v/>
      </c>
      <c r="AP49" s="199"/>
      <c r="AQ49" s="197" t="str">
        <f ca="1">IF(AND(VLOOKUP($A49,入力シート➁!$A:$R,COLUMN(入力シート➁!L40),0)=0,VLOOKUP($A49,入力シート➁!$A:$R,COLUMN(入力シート➁!B40),0)=""),"",IF(VLOOKUP($A49,入力シート➁!$A:$R,COLUMN(入力シート➁!L40),0)&lt;0,"("&amp;-VLOOKUP($A49,入力シート➁!$A:$R,COLUMN(入力シート➁!L40),0)&amp;VLOOKUP($A49,入力シート➁!$A:$R,COLUMN(入力シート➁!M40),0)&amp;")",VLOOKUP($A49,入力シート➁!$A:$R,COLUMN(入力シート➁!L40),0)))</f>
        <v/>
      </c>
      <c r="AR49" s="198"/>
      <c r="AS49" s="198"/>
      <c r="AT49" s="124" t="str">
        <f ca="1">IF(OR(AQ49="",COUNT(AQ49)=0),"",VLOOKUP($A49,入力シート➁!$A:$R,COLUMN(入力シート➁!G40),0))</f>
        <v/>
      </c>
      <c r="AU49" s="200" t="str">
        <f ca="1">IF(VLOOKUP(A49,入力シート➁!$A:$R,COLUMN(入力シート➁!R40),0)=0,"",VLOOKUP(A49,入力シート➁!$A:$R,COLUMN(入力シート➁!R40),0))</f>
        <v/>
      </c>
      <c r="AV49" s="200"/>
      <c r="AW49" s="200"/>
      <c r="AX49" s="200"/>
      <c r="AY49" s="200"/>
      <c r="AZ49" s="200"/>
      <c r="BA49" s="200"/>
      <c r="BB49" s="200"/>
      <c r="BC49" s="200"/>
      <c r="BE49" s="17" t="str">
        <f ca="1">IF($B43="","非表示","表示")</f>
        <v>非表示</v>
      </c>
    </row>
    <row r="50" spans="1:57" ht="46.5" customHeight="1">
      <c r="A50" s="17">
        <f t="shared" ca="1" si="9"/>
        <v>17</v>
      </c>
      <c r="B50" s="192" t="str">
        <f ca="1">IF(AND(VLOOKUP(A50,入力シート➁!$A:$B,COLUMN(入力シート➁!$B$5),0)=0,AU50=""),"",IF(AND(VLOOKUP(A50,入力シート➁!$A:$B,COLUMN(入力シート➁!$B$5),0)=0,AU50&lt;&gt;""),IFERROR(IF(AND(OFFSET(B50,-2,0,1,1)=$B$14,OFFSET(B50,-19,0,1,1)="　　　　　　　〃"),OFFSET(B50,-20,0,1,1),IF(AND(OFFSET(B50,-2,0,1,1)=$B$14,OFFSET(B50,-19,0,1,1)&lt;&gt;"　　　　　　　〃"),OFFSET(B50,-19,0,1,1),"　　　　　　　〃")),"　　　　　　　〃"),(VLOOKUP(A50,入力シート➁!$A:$B,COLUMN(入力シート➁!$B$5),0))))</f>
        <v/>
      </c>
      <c r="C50" s="193"/>
      <c r="D50" s="193"/>
      <c r="E50" s="193"/>
      <c r="F50" s="193"/>
      <c r="G50" s="193"/>
      <c r="H50" s="193"/>
      <c r="I50" s="193"/>
      <c r="J50" s="194"/>
      <c r="K50" s="121" t="str">
        <f ca="1">IF(M50="","",IFERROR(VLOOKUP($A50,入力シート➁!$A:$R,COLUMN(入力シート➁!$C$7),0),""))</f>
        <v/>
      </c>
      <c r="L50" s="122" t="str">
        <f ca="1">IF(OR(P50="",VLOOKUP(A50,入力シート➁!$A:$R,COLUMN(入力シート➁!D41),0)=0),"",VLOOKUP(A50,入力シート➁!$A:$R,COLUMN(入力シート➁!D41),0))</f>
        <v/>
      </c>
      <c r="M50" s="123" t="str">
        <f ca="1">IF(L50="","",VLOOKUP($A50,入力シート➁!$A:$R,COLUMN(入力シート➁!$E$7),0))</f>
        <v/>
      </c>
      <c r="N50" s="195" t="str">
        <f t="shared" ca="1" si="8"/>
        <v/>
      </c>
      <c r="O50" s="196"/>
      <c r="P50" s="197" t="str">
        <f ca="1">IF(VLOOKUP($A50,入力シート➁!$A:$R,COLUMN(入力シート➁!F41),0)=0,"",IF(VLOOKUP($A50,入力シート➁!$A:$R,COLUMN(入力シート➁!F41),0)&lt;0,"("&amp;-VLOOKUP($A50,入力シート➁!$A:$R,COLUMN(入力シート➁!F41),0)&amp;VLOOKUP($A50,入力シート➁!$A:$R,COLUMN(入力シート➁!G41),0)&amp;")",VLOOKUP($A50,入力シート➁!$A:$R,COLUMN(入力シート➁!F41),0)))</f>
        <v/>
      </c>
      <c r="Q50" s="198"/>
      <c r="R50" s="198"/>
      <c r="S50" s="124" t="str">
        <f ca="1">IF(OR(P50="",COUNT(P50)=0),"",VLOOKUP(A50,入力シート➁!$A:$R,COLUMN(入力シート➁!G41),0))</f>
        <v/>
      </c>
      <c r="T50" s="121" t="str">
        <f ca="1">IF(V50="","",IFERROR(VLOOKUP($A50,入力シート➁!$A:$R,COLUMN(入力シート➁!$C$7),0),""))</f>
        <v/>
      </c>
      <c r="U50" s="125" t="str">
        <f ca="1">IF(OR(Y50="",VLOOKUP(A50,入力シート➁!$A:$R,COLUMN(入力シート➁!D41),0)=0),"",VLOOKUP(A50,入力シート➁!$A:$R,COLUMN(入力シート➁!D41),0))</f>
        <v/>
      </c>
      <c r="V50" s="123" t="str">
        <f ca="1">IF(U50="","",VLOOKUP($A50,入力シート➁!$A:$R,COLUMN(入力シート➁!$E$7),0))</f>
        <v/>
      </c>
      <c r="W50" s="195" t="str">
        <f t="shared" ca="1" si="5"/>
        <v/>
      </c>
      <c r="X50" s="199"/>
      <c r="Y50" s="197" t="str">
        <f ca="1">IF(VLOOKUP($A50,入力シート➁!$A:$R,COLUMN(入力シート➁!H41),0)=0,"",IF(VLOOKUP($A50,入力シート➁!$A:$R,COLUMN(入力シート➁!H41),0)&lt;0,"("&amp;-VLOOKUP($A50,入力シート➁!$A:$R,COLUMN(入力シート➁!H41),0)&amp;VLOOKUP($A50,入力シート➁!$A:$R,COLUMN(入力シート➁!I41),0)&amp;")",VLOOKUP($A50,入力シート➁!$A:$R,COLUMN(入力シート➁!H41),0)))</f>
        <v/>
      </c>
      <c r="Z50" s="198"/>
      <c r="AA50" s="198"/>
      <c r="AB50" s="124" t="str">
        <f ca="1">IF(OR(Y50="",COUNT(Y50)=0),"",VLOOKUP($A50,入力シート➁!$A:$R,COLUMN(入力シート➁!G41),0))</f>
        <v/>
      </c>
      <c r="AC50" s="121" t="str">
        <f ca="1">IF(AE50="","",IFERROR(VLOOKUP($A50,入力シート➁!$A:$R,COLUMN(入力シート➁!$C$7),0),""))</f>
        <v/>
      </c>
      <c r="AD50" s="125" t="str">
        <f ca="1">IF(OR(AH50="",VLOOKUP(A50,入力シート➁!$A:$R,COLUMN(入力シート➁!D41),0)=0),"",VLOOKUP(A50,入力シート➁!$A:$R,COLUMN(入力シート➁!D41),0))</f>
        <v/>
      </c>
      <c r="AE50" s="123" t="str">
        <f ca="1">IF(AD50="","",VLOOKUP($A50,入力シート➁!$A:$R,COLUMN(入力シート➁!$E$7),0))</f>
        <v/>
      </c>
      <c r="AF50" s="195" t="str">
        <f t="shared" ca="1" si="6"/>
        <v/>
      </c>
      <c r="AG50" s="199"/>
      <c r="AH50" s="197" t="str">
        <f ca="1">IF(VLOOKUP($A50,入力シート➁!$A:$R,COLUMN(入力シート➁!J41),0)=0,"",IF(VLOOKUP($A50,入力シート➁!$A:$R,COLUMN(入力シート➁!J41),0)&lt;0,"("&amp;-VLOOKUP($A50,入力シート➁!$A:$R,COLUMN(入力シート➁!J41),0)&amp;VLOOKUP($A50,入力シート➁!$A:$R,COLUMN(入力シート➁!K41),0)&amp;")",VLOOKUP($A50,入力シート➁!$A:$R,COLUMN(入力シート➁!J41),0)))</f>
        <v/>
      </c>
      <c r="AI50" s="198"/>
      <c r="AJ50" s="198"/>
      <c r="AK50" s="124" t="str">
        <f ca="1">IF(OR(AH50="",COUNT(AH50)=0),"",VLOOKUP($A50,入力シート➁!$A:$R,COLUMN(入力シート➁!G41),0))</f>
        <v/>
      </c>
      <c r="AL50" s="121" t="str">
        <f ca="1">IF(AN50="","",IFERROR(VLOOKUP($A50,入力シート➁!$A:$R,COLUMN(入力シート➁!$C$7),0),""))</f>
        <v/>
      </c>
      <c r="AM50" s="125" t="str">
        <f ca="1">IF(OR(AQ50=0,AQ50="",VLOOKUP(A50,入力シート➁!$A:$R,COLUMN(入力シート➁!D41),0)=0),"",VLOOKUP(A50,入力シート➁!$A:$R,COLUMN(入力シート➁!D41),0))</f>
        <v/>
      </c>
      <c r="AN50" s="123" t="str">
        <f ca="1">IF(AM50="","",VLOOKUP($A50,入力シート➁!$A:$R,COLUMN(入力シート➁!$E$7),0))</f>
        <v/>
      </c>
      <c r="AO50" s="195" t="str">
        <f t="shared" ca="1" si="7"/>
        <v/>
      </c>
      <c r="AP50" s="199"/>
      <c r="AQ50" s="197" t="str">
        <f ca="1">IF(AND(VLOOKUP($A50,入力シート➁!$A:$R,COLUMN(入力シート➁!L41),0)=0,VLOOKUP($A50,入力シート➁!$A:$R,COLUMN(入力シート➁!B41),0)=""),"",IF(VLOOKUP($A50,入力シート➁!$A:$R,COLUMN(入力シート➁!L41),0)&lt;0,"("&amp;-VLOOKUP($A50,入力シート➁!$A:$R,COLUMN(入力シート➁!L41),0)&amp;VLOOKUP($A50,入力シート➁!$A:$R,COLUMN(入力シート➁!M41),0)&amp;")",VLOOKUP($A50,入力シート➁!$A:$R,COLUMN(入力シート➁!L41),0)))</f>
        <v/>
      </c>
      <c r="AR50" s="198"/>
      <c r="AS50" s="198"/>
      <c r="AT50" s="124" t="str">
        <f ca="1">IF(OR(AQ50="",COUNT(AQ50)=0),"",VLOOKUP($A50,入力シート➁!$A:$R,COLUMN(入力シート➁!G41),0))</f>
        <v/>
      </c>
      <c r="AU50" s="200" t="str">
        <f ca="1">IF(VLOOKUP(A50,入力シート➁!$A:$R,COLUMN(入力シート➁!R41),0)=0,"",VLOOKUP(A50,入力シート➁!$A:$R,COLUMN(入力シート➁!R41),0))</f>
        <v/>
      </c>
      <c r="AV50" s="200"/>
      <c r="AW50" s="200"/>
      <c r="AX50" s="200"/>
      <c r="AY50" s="200"/>
      <c r="AZ50" s="200"/>
      <c r="BA50" s="200"/>
      <c r="BB50" s="200"/>
      <c r="BC50" s="200"/>
      <c r="BE50" s="17" t="str">
        <f ca="1">IF($B43="","非表示","表示")</f>
        <v>非表示</v>
      </c>
    </row>
    <row r="51" spans="1:57" ht="46.5" customHeight="1">
      <c r="A51" s="17">
        <f t="shared" ca="1" si="9"/>
        <v>18</v>
      </c>
      <c r="B51" s="192" t="str">
        <f ca="1">IF(AND(VLOOKUP(A51,入力シート➁!$A:$B,COLUMN(入力シート➁!$B$5),0)=0,AU51=""),"",IF(AND(VLOOKUP(A51,入力シート➁!$A:$B,COLUMN(入力シート➁!$B$5),0)=0,AU51&lt;&gt;""),IFERROR(IF(AND(OFFSET(B51,-2,0,1,1)=$B$14,OFFSET(B51,-19,0,1,1)="　　　　　　　〃"),OFFSET(B51,-20,0,1,1),IF(AND(OFFSET(B51,-2,0,1,1)=$B$14,OFFSET(B51,-19,0,1,1)&lt;&gt;"　　　　　　　〃"),OFFSET(B51,-19,0,1,1),"　　　　　　　〃")),"　　　　　　　〃"),(VLOOKUP(A51,入力シート➁!$A:$B,COLUMN(入力シート➁!$B$5),0))))</f>
        <v/>
      </c>
      <c r="C51" s="193"/>
      <c r="D51" s="193"/>
      <c r="E51" s="193"/>
      <c r="F51" s="193"/>
      <c r="G51" s="193"/>
      <c r="H51" s="193"/>
      <c r="I51" s="193"/>
      <c r="J51" s="194"/>
      <c r="K51" s="121" t="str">
        <f ca="1">IF(M51="","",IFERROR(VLOOKUP($A51,入力シート➁!$A:$R,COLUMN(入力シート➁!$C$7),0),""))</f>
        <v/>
      </c>
      <c r="L51" s="122" t="str">
        <f ca="1">IF(OR(P51="",VLOOKUP(A51,入力シート➁!$A:$R,COLUMN(入力シート➁!D42),0)=0),"",VLOOKUP(A51,入力シート➁!$A:$R,COLUMN(入力シート➁!D42),0))</f>
        <v/>
      </c>
      <c r="M51" s="123" t="str">
        <f ca="1">IF(L51="","",VLOOKUP($A51,入力シート➁!$A:$R,COLUMN(入力シート➁!$E$7),0))</f>
        <v/>
      </c>
      <c r="N51" s="195" t="str">
        <f t="shared" ca="1" si="8"/>
        <v/>
      </c>
      <c r="O51" s="196"/>
      <c r="P51" s="197" t="str">
        <f ca="1">IF(VLOOKUP($A51,入力シート➁!$A:$R,COLUMN(入力シート➁!F42),0)=0,"",IF(VLOOKUP($A51,入力シート➁!$A:$R,COLUMN(入力シート➁!F42),0)&lt;0,"("&amp;-VLOOKUP($A51,入力シート➁!$A:$R,COLUMN(入力シート➁!F42),0)&amp;VLOOKUP($A51,入力シート➁!$A:$R,COLUMN(入力シート➁!G42),0)&amp;")",VLOOKUP($A51,入力シート➁!$A:$R,COLUMN(入力シート➁!F42),0)))</f>
        <v/>
      </c>
      <c r="Q51" s="198"/>
      <c r="R51" s="198"/>
      <c r="S51" s="124" t="str">
        <f ca="1">IF(OR(P51="",COUNT(P51)=0),"",VLOOKUP(A51,入力シート➁!$A:$R,COLUMN(入力シート➁!G42),0))</f>
        <v/>
      </c>
      <c r="T51" s="121" t="str">
        <f ca="1">IF(V51="","",IFERROR(VLOOKUP($A51,入力シート➁!$A:$R,COLUMN(入力シート➁!$C$7),0),""))</f>
        <v/>
      </c>
      <c r="U51" s="125" t="str">
        <f ca="1">IF(OR(Y51="",VLOOKUP(A51,入力シート➁!$A:$R,COLUMN(入力シート➁!D42),0)=0),"",VLOOKUP(A51,入力シート➁!$A:$R,COLUMN(入力シート➁!D42),0))</f>
        <v/>
      </c>
      <c r="V51" s="123" t="str">
        <f ca="1">IF(U51="","",VLOOKUP($A51,入力シート➁!$A:$R,COLUMN(入力シート➁!$E$7),0))</f>
        <v/>
      </c>
      <c r="W51" s="195" t="str">
        <f t="shared" ca="1" si="5"/>
        <v/>
      </c>
      <c r="X51" s="199"/>
      <c r="Y51" s="197" t="str">
        <f ca="1">IF(VLOOKUP($A51,入力シート➁!$A:$R,COLUMN(入力シート➁!H42),0)=0,"",IF(VLOOKUP($A51,入力シート➁!$A:$R,COLUMN(入力シート➁!H42),0)&lt;0,"("&amp;-VLOOKUP($A51,入力シート➁!$A:$R,COLUMN(入力シート➁!H42),0)&amp;VLOOKUP($A51,入力シート➁!$A:$R,COLUMN(入力シート➁!I42),0)&amp;")",VLOOKUP($A51,入力シート➁!$A:$R,COLUMN(入力シート➁!H42),0)))</f>
        <v/>
      </c>
      <c r="Z51" s="198"/>
      <c r="AA51" s="198"/>
      <c r="AB51" s="124" t="str">
        <f ca="1">IF(OR(Y51="",COUNT(Y51)=0),"",VLOOKUP($A51,入力シート➁!$A:$R,COLUMN(入力シート➁!G42),0))</f>
        <v/>
      </c>
      <c r="AC51" s="121" t="str">
        <f ca="1">IF(AE51="","",IFERROR(VLOOKUP($A51,入力シート➁!$A:$R,COLUMN(入力シート➁!$C$7),0),""))</f>
        <v/>
      </c>
      <c r="AD51" s="125" t="str">
        <f ca="1">IF(OR(AH51="",VLOOKUP(A51,入力シート➁!$A:$R,COLUMN(入力シート➁!D42),0)=0),"",VLOOKUP(A51,入力シート➁!$A:$R,COLUMN(入力シート➁!D42),0))</f>
        <v/>
      </c>
      <c r="AE51" s="123" t="str">
        <f ca="1">IF(AD51="","",VLOOKUP($A51,入力シート➁!$A:$R,COLUMN(入力シート➁!$E$7),0))</f>
        <v/>
      </c>
      <c r="AF51" s="195" t="str">
        <f t="shared" ca="1" si="6"/>
        <v/>
      </c>
      <c r="AG51" s="199"/>
      <c r="AH51" s="197" t="str">
        <f ca="1">IF(VLOOKUP($A51,入力シート➁!$A:$R,COLUMN(入力シート➁!J42),0)=0,"",IF(VLOOKUP($A51,入力シート➁!$A:$R,COLUMN(入力シート➁!J42),0)&lt;0,"("&amp;-VLOOKUP($A51,入力シート➁!$A:$R,COLUMN(入力シート➁!J42),0)&amp;VLOOKUP($A51,入力シート➁!$A:$R,COLUMN(入力シート➁!K42),0)&amp;")",VLOOKUP($A51,入力シート➁!$A:$R,COLUMN(入力シート➁!J42),0)))</f>
        <v/>
      </c>
      <c r="AI51" s="198"/>
      <c r="AJ51" s="198"/>
      <c r="AK51" s="124" t="str">
        <f ca="1">IF(OR(AH51="",COUNT(AH51)=0),"",VLOOKUP($A51,入力シート➁!$A:$R,COLUMN(入力シート➁!G42),0))</f>
        <v/>
      </c>
      <c r="AL51" s="121" t="str">
        <f ca="1">IF(AN51="","",IFERROR(VLOOKUP($A51,入力シート➁!$A:$R,COLUMN(入力シート➁!$C$7),0),""))</f>
        <v/>
      </c>
      <c r="AM51" s="125" t="str">
        <f ca="1">IF(OR(AQ51=0,AQ51="",VLOOKUP(A51,入力シート➁!$A:$R,COLUMN(入力シート➁!D42),0)=0),"",VLOOKUP(A51,入力シート➁!$A:$R,COLUMN(入力シート➁!D42),0))</f>
        <v/>
      </c>
      <c r="AN51" s="123" t="str">
        <f ca="1">IF(AM51="","",VLOOKUP($A51,入力シート➁!$A:$R,COLUMN(入力シート➁!$E$7),0))</f>
        <v/>
      </c>
      <c r="AO51" s="195" t="str">
        <f t="shared" ca="1" si="7"/>
        <v/>
      </c>
      <c r="AP51" s="199"/>
      <c r="AQ51" s="197" t="str">
        <f ca="1">IF(AND(VLOOKUP($A51,入力シート➁!$A:$R,COLUMN(入力シート➁!L42),0)=0,VLOOKUP($A51,入力シート➁!$A:$R,COLUMN(入力シート➁!B42),0)=""),"",IF(VLOOKUP($A51,入力シート➁!$A:$R,COLUMN(入力シート➁!L42),0)&lt;0,"("&amp;-VLOOKUP($A51,入力シート➁!$A:$R,COLUMN(入力シート➁!L42),0)&amp;VLOOKUP($A51,入力シート➁!$A:$R,COLUMN(入力シート➁!M42),0)&amp;")",VLOOKUP($A51,入力シート➁!$A:$R,COLUMN(入力シート➁!L42),0)))</f>
        <v/>
      </c>
      <c r="AR51" s="198"/>
      <c r="AS51" s="198"/>
      <c r="AT51" s="124" t="str">
        <f ca="1">IF(OR(AQ51="",COUNT(AQ51)=0),"",VLOOKUP($A51,入力シート➁!$A:$R,COLUMN(入力シート➁!G42),0))</f>
        <v/>
      </c>
      <c r="AU51" s="200" t="str">
        <f ca="1">IF(VLOOKUP(A51,入力シート➁!$A:$R,COLUMN(入力シート➁!R42),0)=0,"",VLOOKUP(A51,入力シート➁!$A:$R,COLUMN(入力シート➁!R42),0))</f>
        <v/>
      </c>
      <c r="AV51" s="200"/>
      <c r="AW51" s="200"/>
      <c r="AX51" s="200"/>
      <c r="AY51" s="200"/>
      <c r="AZ51" s="200"/>
      <c r="BA51" s="200"/>
      <c r="BB51" s="200"/>
      <c r="BC51" s="200"/>
      <c r="BE51" s="17" t="str">
        <f ca="1">IF($B43="","非表示","表示")</f>
        <v>非表示</v>
      </c>
    </row>
    <row r="52" spans="1:57" ht="18.75" customHeight="1">
      <c r="B52" s="201" t="s">
        <v>66</v>
      </c>
      <c r="C52" s="201"/>
      <c r="D52" s="17" t="s">
        <v>67</v>
      </c>
      <c r="BE52" s="17" t="str">
        <f ca="1">IF($B43="","非表示","表示")</f>
        <v>非表示</v>
      </c>
    </row>
    <row r="53" spans="1:57" ht="18.75" customHeight="1">
      <c r="D53" s="17" t="s">
        <v>68</v>
      </c>
      <c r="BE53" s="17" t="str">
        <f ca="1">IF($B43="","非表示","表示")</f>
        <v>非表示</v>
      </c>
    </row>
    <row r="54" spans="1:57" ht="18.75" customHeight="1">
      <c r="D54" s="17" t="s">
        <v>69</v>
      </c>
      <c r="BE54" s="17" t="str">
        <f ca="1">IF($B43="","非表示","表示")</f>
        <v>非表示</v>
      </c>
    </row>
    <row r="55" spans="1:57" ht="18.75" customHeight="1">
      <c r="D55" s="17" t="s">
        <v>70</v>
      </c>
      <c r="BE55" s="17" t="str">
        <f ca="1">IF($B43="","非表示","表示")</f>
        <v>非表示</v>
      </c>
    </row>
    <row r="56" spans="1:57" ht="21" customHeight="1">
      <c r="B56" s="20" t="s">
        <v>55</v>
      </c>
      <c r="BE56" s="17" t="str">
        <f ca="1">IF($B70="","非表示","表示")</f>
        <v>非表示</v>
      </c>
    </row>
    <row r="57" spans="1:57" ht="10.5" customHeigh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8"/>
      <c r="M57" s="29"/>
      <c r="N57" s="22"/>
      <c r="O57" s="22"/>
      <c r="P57" s="22"/>
      <c r="Q57" s="22"/>
      <c r="R57" s="22"/>
      <c r="S57" s="29"/>
      <c r="T57" s="22"/>
      <c r="U57" s="35"/>
      <c r="V57" s="36"/>
      <c r="W57" s="35"/>
      <c r="X57" s="35"/>
      <c r="Y57" s="35"/>
      <c r="Z57" s="35"/>
      <c r="AA57" s="35"/>
      <c r="AB57" s="36"/>
      <c r="AC57" s="35"/>
      <c r="AD57" s="35"/>
      <c r="AE57" s="36"/>
      <c r="AF57" s="35"/>
      <c r="AG57" s="22"/>
      <c r="AH57" s="22"/>
      <c r="AI57" s="22"/>
      <c r="AJ57" s="22"/>
      <c r="AK57" s="29"/>
      <c r="AL57" s="22"/>
      <c r="AM57" s="22"/>
      <c r="AN57" s="29"/>
      <c r="AO57" s="22"/>
      <c r="AP57" s="22"/>
      <c r="AQ57" s="22"/>
      <c r="AR57" s="22"/>
      <c r="AS57" s="22"/>
      <c r="AT57" s="29"/>
      <c r="AU57" s="22"/>
      <c r="AV57" s="35"/>
      <c r="AW57" s="35"/>
      <c r="AX57" s="35"/>
      <c r="AY57" s="35"/>
      <c r="AZ57" s="35"/>
      <c r="BA57" s="35"/>
      <c r="BB57" s="35"/>
      <c r="BC57" s="40">
        <f>$BC30+1</f>
        <v>3</v>
      </c>
      <c r="BE57" s="17" t="str">
        <f ca="1">IF($B70="","非表示","表示")</f>
        <v>非表示</v>
      </c>
    </row>
    <row r="58" spans="1:57" ht="25.5" customHeight="1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30"/>
      <c r="M58" s="31"/>
      <c r="N58" s="24"/>
      <c r="O58" s="24"/>
      <c r="P58" s="24"/>
      <c r="Q58" s="24"/>
      <c r="R58" s="24"/>
      <c r="S58" s="31"/>
      <c r="T58" s="24"/>
      <c r="U58" s="17"/>
      <c r="V58" s="202" t="str">
        <f>$V$4</f>
        <v>令和</v>
      </c>
      <c r="W58" s="202"/>
      <c r="X58" s="202"/>
      <c r="Y58" s="203" t="str">
        <f>$Y$4</f>
        <v/>
      </c>
      <c r="Z58" s="203"/>
      <c r="AA58" s="204" t="s">
        <v>56</v>
      </c>
      <c r="AB58" s="204"/>
      <c r="AC58" s="204"/>
      <c r="AD58" s="204"/>
      <c r="AE58" s="204"/>
      <c r="AF58" s="204"/>
      <c r="AG58" s="204"/>
      <c r="AH58" s="204"/>
      <c r="AJ58" s="24"/>
      <c r="AK58" s="31"/>
      <c r="AL58" s="24"/>
      <c r="AM58" s="24"/>
      <c r="AN58" s="31"/>
      <c r="AO58" s="24"/>
      <c r="AP58" s="24"/>
      <c r="AQ58" s="24"/>
      <c r="AR58" s="24"/>
      <c r="AS58" s="24"/>
      <c r="AT58" s="31"/>
      <c r="AU58" s="24"/>
      <c r="AV58" s="26"/>
      <c r="AW58" s="26"/>
      <c r="AX58" s="26"/>
      <c r="AY58" s="26"/>
      <c r="AZ58" s="26"/>
      <c r="BA58" s="26"/>
      <c r="BB58" s="26"/>
      <c r="BC58" s="41"/>
      <c r="BE58" s="17" t="str">
        <f ca="1">IF($B70="","非表示","表示")</f>
        <v>非表示</v>
      </c>
    </row>
    <row r="59" spans="1:57" ht="18" customHeigh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30"/>
      <c r="M59" s="31"/>
      <c r="N59" s="24"/>
      <c r="O59" s="24"/>
      <c r="P59" s="24"/>
      <c r="Q59" s="24"/>
      <c r="R59" s="24"/>
      <c r="S59" s="31"/>
      <c r="T59" s="24"/>
      <c r="U59" s="30"/>
      <c r="V59" s="31"/>
      <c r="AD59" s="17"/>
      <c r="AJ59" s="24"/>
      <c r="AK59" s="31"/>
      <c r="AQ59" s="24"/>
      <c r="AR59" s="24"/>
      <c r="AS59" s="24"/>
      <c r="AT59" s="205" t="str">
        <f>$AT$5</f>
        <v>　　年　　月　　日</v>
      </c>
      <c r="AU59" s="205"/>
      <c r="AV59" s="205"/>
      <c r="AW59" s="205"/>
      <c r="AX59" s="205"/>
      <c r="AY59" s="205"/>
      <c r="AZ59" s="205"/>
      <c r="BA59" s="205"/>
      <c r="BB59" s="205"/>
      <c r="BC59" s="41"/>
      <c r="BE59" s="17" t="str">
        <f ca="1">IF($B70="","非表示","表示")</f>
        <v>非表示</v>
      </c>
    </row>
    <row r="60" spans="1:57" ht="21" customHeight="1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32"/>
      <c r="M60" s="33"/>
      <c r="O60" s="26"/>
      <c r="P60" s="26"/>
      <c r="Q60" s="26"/>
      <c r="R60" s="26"/>
      <c r="S60" s="33"/>
      <c r="T60" s="26"/>
      <c r="U60" s="32"/>
      <c r="V60" s="33"/>
      <c r="W60" s="26"/>
      <c r="X60" s="26"/>
      <c r="Y60" s="26"/>
      <c r="Z60" s="26"/>
      <c r="AA60" s="26"/>
      <c r="AB60" s="33"/>
      <c r="AC60" s="26"/>
      <c r="AD60" s="32"/>
      <c r="AE60" s="33"/>
      <c r="AF60" s="26"/>
      <c r="AG60" s="26"/>
      <c r="AH60" s="26"/>
      <c r="AI60" s="26"/>
      <c r="AJ60" s="26"/>
      <c r="AK60" s="33"/>
      <c r="AQ60" s="26"/>
      <c r="AR60" s="26"/>
      <c r="AS60" s="26"/>
      <c r="AT60" s="33"/>
      <c r="AU60" s="26"/>
      <c r="AV60" s="206"/>
      <c r="AW60" s="206"/>
      <c r="AX60" s="206"/>
      <c r="AY60" s="206"/>
      <c r="AZ60" s="206"/>
      <c r="BA60" s="206"/>
      <c r="BB60" s="206"/>
      <c r="BC60" s="41"/>
      <c r="BE60" s="17" t="str">
        <f ca="1">IF($B70="","非表示","表示")</f>
        <v>非表示</v>
      </c>
    </row>
    <row r="61" spans="1:57" ht="20.25" customHeight="1">
      <c r="B61" s="25"/>
      <c r="C61" s="207" t="s">
        <v>57</v>
      </c>
      <c r="D61" s="207"/>
      <c r="E61" s="207"/>
      <c r="F61" s="207"/>
      <c r="G61" s="207"/>
      <c r="H61" s="207"/>
      <c r="I61" s="207"/>
      <c r="J61" s="207"/>
      <c r="K61" s="207"/>
      <c r="L61" s="207"/>
      <c r="M61" s="33"/>
      <c r="N61" s="26"/>
      <c r="O61" s="26"/>
      <c r="P61" s="26"/>
      <c r="Q61" s="26"/>
      <c r="R61" s="26"/>
      <c r="S61" s="33"/>
      <c r="T61" s="26"/>
      <c r="U61" s="32"/>
      <c r="V61" s="33"/>
      <c r="W61" s="26"/>
      <c r="AB61" s="33"/>
      <c r="AC61" s="26"/>
      <c r="AD61" s="32"/>
      <c r="AE61" s="33"/>
      <c r="AF61" s="26"/>
      <c r="AG61" s="26"/>
      <c r="AH61" s="26"/>
      <c r="AI61" s="26"/>
      <c r="AJ61" s="26"/>
      <c r="AK61" s="33"/>
      <c r="AL61" s="26"/>
      <c r="AM61" s="26"/>
      <c r="AN61" s="33"/>
      <c r="AO61" s="26"/>
      <c r="AP61" s="26"/>
      <c r="AQ61" s="26"/>
      <c r="AR61" s="26"/>
      <c r="AS61" s="26"/>
      <c r="AT61" s="33"/>
      <c r="AU61" s="26"/>
      <c r="AV61" s="26"/>
      <c r="AW61" s="26"/>
      <c r="AX61" s="26"/>
      <c r="AY61" s="26"/>
      <c r="AZ61" s="26"/>
      <c r="BA61" s="26"/>
      <c r="BB61" s="26"/>
      <c r="BC61" s="41"/>
      <c r="BE61" s="17" t="str">
        <f ca="1">IF($B70="","非表示","表示")</f>
        <v>非表示</v>
      </c>
    </row>
    <row r="62" spans="1:57" ht="20.25" customHeight="1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32"/>
      <c r="M62" s="33"/>
      <c r="N62" s="26"/>
      <c r="O62" s="26"/>
      <c r="P62" s="26"/>
      <c r="Q62" s="26"/>
      <c r="R62" s="26"/>
      <c r="S62" s="33"/>
      <c r="T62" s="26"/>
      <c r="U62" s="32"/>
      <c r="V62" s="33"/>
      <c r="W62" s="26"/>
      <c r="X62" s="26"/>
      <c r="Y62" s="26"/>
      <c r="Z62" s="26"/>
      <c r="AA62" s="26"/>
      <c r="AB62" s="33"/>
      <c r="AC62" s="26"/>
      <c r="AD62" s="32"/>
      <c r="AE62" s="33"/>
      <c r="AF62" s="26"/>
      <c r="AG62" s="26"/>
      <c r="AH62" s="26"/>
      <c r="AI62" s="26"/>
      <c r="AJ62" s="26"/>
      <c r="AK62" s="177" t="s">
        <v>58</v>
      </c>
      <c r="AL62" s="177"/>
      <c r="AM62" s="177"/>
      <c r="AN62" s="177"/>
      <c r="AP62" s="186" t="str">
        <f>$AP$8</f>
        <v/>
      </c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41"/>
      <c r="BE62" s="17" t="str">
        <f ca="1">IF($B70="","非表示","表示")</f>
        <v>非表示</v>
      </c>
    </row>
    <row r="63" spans="1:57" ht="20.25" customHeigh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32"/>
      <c r="M63" s="33"/>
      <c r="N63" s="26"/>
      <c r="O63" s="26"/>
      <c r="P63" s="26"/>
      <c r="Q63" s="26"/>
      <c r="R63" s="26"/>
      <c r="S63" s="33"/>
      <c r="T63" s="26"/>
      <c r="U63" s="32"/>
      <c r="V63" s="33"/>
      <c r="W63" s="26"/>
      <c r="X63" s="26"/>
      <c r="Y63" s="26"/>
      <c r="Z63" s="26"/>
      <c r="AA63" s="26"/>
      <c r="AB63" s="33"/>
      <c r="AC63" s="26"/>
      <c r="AD63" s="32"/>
      <c r="AE63" s="33"/>
      <c r="AF63" s="26"/>
      <c r="AG63" s="26"/>
      <c r="AH63" s="26"/>
      <c r="AI63" s="26"/>
      <c r="AJ63" s="26"/>
      <c r="AK63" s="178"/>
      <c r="AL63" s="178"/>
      <c r="AM63" s="178"/>
      <c r="AN63" s="178"/>
      <c r="AO63" s="37"/>
      <c r="AP63" s="187" t="str">
        <f>$AP$9</f>
        <v/>
      </c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41"/>
      <c r="BE63" s="17" t="str">
        <f ca="1">IF($B70="","非表示","表示")</f>
        <v>非表示</v>
      </c>
    </row>
    <row r="64" spans="1:57" ht="7.5" customHeight="1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32"/>
      <c r="M64" s="33"/>
      <c r="N64" s="26"/>
      <c r="O64" s="26"/>
      <c r="P64" s="26"/>
      <c r="Q64" s="26"/>
      <c r="R64" s="26"/>
      <c r="S64" s="33"/>
      <c r="T64" s="26"/>
      <c r="U64" s="32"/>
      <c r="V64" s="33"/>
      <c r="W64" s="26"/>
      <c r="X64" s="26"/>
      <c r="Y64" s="26"/>
      <c r="Z64" s="26"/>
      <c r="AA64" s="26"/>
      <c r="AB64" s="33"/>
      <c r="AC64" s="26"/>
      <c r="AD64" s="32"/>
      <c r="AE64" s="33"/>
      <c r="AF64" s="26"/>
      <c r="AG64" s="26"/>
      <c r="AH64" s="26"/>
      <c r="AI64" s="26"/>
      <c r="AJ64" s="26"/>
      <c r="AK64" s="33"/>
      <c r="AL64" s="26"/>
      <c r="AM64" s="26"/>
      <c r="AN64" s="33"/>
      <c r="AO64" s="26"/>
      <c r="AP64" s="26"/>
      <c r="AQ64" s="26"/>
      <c r="AR64" s="26"/>
      <c r="AS64" s="26"/>
      <c r="AT64" s="33"/>
      <c r="AU64" s="26"/>
      <c r="AV64" s="26"/>
      <c r="AW64" s="26"/>
      <c r="AX64" s="26"/>
      <c r="AY64" s="26"/>
      <c r="AZ64" s="26"/>
      <c r="BA64" s="26"/>
      <c r="BB64" s="26"/>
      <c r="BC64" s="41"/>
      <c r="BE64" s="17" t="str">
        <f ca="1">IF($B70="","非表示","表示")</f>
        <v>非表示</v>
      </c>
    </row>
    <row r="65" spans="1:57" ht="20.25" customHeight="1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32"/>
      <c r="M65" s="33"/>
      <c r="N65" s="26"/>
      <c r="O65" s="26"/>
      <c r="P65" s="26"/>
      <c r="Q65" s="26"/>
      <c r="U65" s="17"/>
      <c r="AD65" s="32"/>
      <c r="AE65" s="33"/>
      <c r="AF65" s="26"/>
      <c r="AG65" s="26"/>
      <c r="AH65" s="26"/>
      <c r="AI65" s="26"/>
      <c r="AJ65" s="26"/>
      <c r="AK65" s="179" t="s">
        <v>59</v>
      </c>
      <c r="AL65" s="179"/>
      <c r="AM65" s="179"/>
      <c r="AN65" s="179"/>
      <c r="AP65" s="181" t="str">
        <f>$AP$11</f>
        <v/>
      </c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41"/>
      <c r="BE65" s="17" t="str">
        <f ca="1">IF($B70="","非表示","表示")</f>
        <v>非表示</v>
      </c>
    </row>
    <row r="66" spans="1:57" ht="20.25" customHeight="1">
      <c r="B66" s="25"/>
      <c r="D66" s="24" t="s">
        <v>12</v>
      </c>
      <c r="E66" s="26"/>
      <c r="F66" s="26"/>
      <c r="G66" s="27"/>
      <c r="H66" s="27"/>
      <c r="I66" s="27"/>
      <c r="J66" s="27"/>
      <c r="K66" s="27"/>
      <c r="L66" s="34"/>
      <c r="M66" s="33"/>
      <c r="N66" s="26"/>
      <c r="O66" s="26"/>
      <c r="P66" s="26"/>
      <c r="T66" s="188" t="s">
        <v>16</v>
      </c>
      <c r="U66" s="188"/>
      <c r="V66" s="188"/>
      <c r="W66" s="188"/>
      <c r="X66" s="37"/>
      <c r="Y66" s="126" t="str">
        <f>$Y$12</f>
        <v/>
      </c>
      <c r="Z66" s="38" t="s">
        <v>17</v>
      </c>
      <c r="AA66" s="189" t="str">
        <f>$AA$12</f>
        <v/>
      </c>
      <c r="AB66" s="189"/>
      <c r="AC66" s="39" t="s">
        <v>18</v>
      </c>
      <c r="AD66" s="32"/>
      <c r="AE66" s="33"/>
      <c r="AF66" s="26"/>
      <c r="AG66" s="26"/>
      <c r="AH66" s="26"/>
      <c r="AI66" s="26"/>
      <c r="AJ66" s="26"/>
      <c r="AK66" s="180"/>
      <c r="AL66" s="180"/>
      <c r="AM66" s="180"/>
      <c r="AN66" s="180"/>
      <c r="AO66" s="37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41"/>
      <c r="BE66" s="17" t="str">
        <f ca="1">IF($B70="","非表示","表示")</f>
        <v>非表示</v>
      </c>
    </row>
    <row r="67" spans="1:57" ht="12.75" customHeight="1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32"/>
      <c r="M67" s="33"/>
      <c r="N67" s="26"/>
      <c r="O67" s="26"/>
      <c r="P67" s="26"/>
      <c r="Q67" s="26"/>
      <c r="R67" s="26"/>
      <c r="S67" s="33"/>
      <c r="T67" s="26"/>
      <c r="U67" s="32"/>
      <c r="V67" s="33"/>
      <c r="W67" s="26"/>
      <c r="X67" s="26"/>
      <c r="Y67" s="26"/>
      <c r="Z67" s="26"/>
      <c r="AA67" s="26"/>
      <c r="AB67" s="33"/>
      <c r="AC67" s="26"/>
      <c r="AD67" s="32"/>
      <c r="AE67" s="33"/>
      <c r="AF67" s="26"/>
      <c r="AG67" s="26"/>
      <c r="AH67" s="26"/>
      <c r="AI67" s="26"/>
      <c r="AJ67" s="26"/>
      <c r="AK67" s="33"/>
      <c r="AL67" s="26"/>
      <c r="AM67" s="26"/>
      <c r="AN67" s="33"/>
      <c r="AO67" s="26"/>
      <c r="AP67" s="26"/>
      <c r="AQ67" s="26"/>
      <c r="AR67" s="26"/>
      <c r="AS67" s="26"/>
      <c r="AT67" s="33"/>
      <c r="AU67" s="26"/>
      <c r="AV67" s="26"/>
      <c r="AW67" s="26"/>
      <c r="AX67" s="26"/>
      <c r="AY67" s="26"/>
      <c r="AZ67" s="26"/>
      <c r="BA67" s="26"/>
      <c r="BB67" s="26"/>
      <c r="BC67" s="41"/>
      <c r="BE67" s="17" t="str">
        <f ca="1">IF($B70="","非表示","表示")</f>
        <v>非表示</v>
      </c>
    </row>
    <row r="68" spans="1:57" ht="23.25" customHeight="1">
      <c r="B68" s="176" t="s">
        <v>60</v>
      </c>
      <c r="C68" s="176"/>
      <c r="D68" s="176"/>
      <c r="E68" s="176"/>
      <c r="F68" s="176"/>
      <c r="G68" s="176"/>
      <c r="H68" s="176"/>
      <c r="I68" s="176"/>
      <c r="J68" s="176"/>
      <c r="K68" s="176" t="s">
        <v>61</v>
      </c>
      <c r="L68" s="176"/>
      <c r="M68" s="176"/>
      <c r="N68" s="176"/>
      <c r="O68" s="176"/>
      <c r="P68" s="176"/>
      <c r="Q68" s="176"/>
      <c r="R68" s="176"/>
      <c r="S68" s="176"/>
      <c r="T68" s="183" t="s">
        <v>62</v>
      </c>
      <c r="U68" s="184"/>
      <c r="V68" s="184"/>
      <c r="W68" s="184"/>
      <c r="X68" s="184"/>
      <c r="Y68" s="184"/>
      <c r="Z68" s="184"/>
      <c r="AA68" s="184"/>
      <c r="AB68" s="185"/>
      <c r="AC68" s="183" t="s">
        <v>63</v>
      </c>
      <c r="AD68" s="184"/>
      <c r="AE68" s="184"/>
      <c r="AF68" s="184"/>
      <c r="AG68" s="184"/>
      <c r="AH68" s="184"/>
      <c r="AI68" s="184"/>
      <c r="AJ68" s="184"/>
      <c r="AK68" s="185"/>
      <c r="AL68" s="183" t="s">
        <v>64</v>
      </c>
      <c r="AM68" s="184"/>
      <c r="AN68" s="184"/>
      <c r="AO68" s="184"/>
      <c r="AP68" s="184"/>
      <c r="AQ68" s="184"/>
      <c r="AR68" s="184"/>
      <c r="AS68" s="184"/>
      <c r="AT68" s="185"/>
      <c r="AU68" s="176" t="s">
        <v>47</v>
      </c>
      <c r="AV68" s="176"/>
      <c r="AW68" s="176"/>
      <c r="AX68" s="176"/>
      <c r="AY68" s="176"/>
      <c r="AZ68" s="176"/>
      <c r="BA68" s="176"/>
      <c r="BB68" s="176"/>
      <c r="BC68" s="176"/>
      <c r="BE68" s="17" t="str">
        <f ca="1">IF($B70="","非表示","表示")</f>
        <v>非表示</v>
      </c>
    </row>
    <row r="69" spans="1:57" ht="23.2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90" t="s">
        <v>38</v>
      </c>
      <c r="L69" s="190"/>
      <c r="M69" s="190"/>
      <c r="N69" s="190" t="s">
        <v>65</v>
      </c>
      <c r="O69" s="191"/>
      <c r="P69" s="190" t="s">
        <v>49</v>
      </c>
      <c r="Q69" s="190"/>
      <c r="R69" s="190"/>
      <c r="S69" s="190"/>
      <c r="T69" s="183" t="s">
        <v>38</v>
      </c>
      <c r="U69" s="184"/>
      <c r="V69" s="185"/>
      <c r="W69" s="176" t="s">
        <v>65</v>
      </c>
      <c r="X69" s="183"/>
      <c r="Y69" s="176" t="s">
        <v>49</v>
      </c>
      <c r="Z69" s="176"/>
      <c r="AA69" s="176"/>
      <c r="AB69" s="176"/>
      <c r="AC69" s="183" t="s">
        <v>38</v>
      </c>
      <c r="AD69" s="184"/>
      <c r="AE69" s="185"/>
      <c r="AF69" s="176" t="s">
        <v>65</v>
      </c>
      <c r="AG69" s="183"/>
      <c r="AH69" s="176" t="s">
        <v>49</v>
      </c>
      <c r="AI69" s="176"/>
      <c r="AJ69" s="176"/>
      <c r="AK69" s="176"/>
      <c r="AL69" s="183" t="s">
        <v>38</v>
      </c>
      <c r="AM69" s="184"/>
      <c r="AN69" s="185"/>
      <c r="AO69" s="176" t="s">
        <v>65</v>
      </c>
      <c r="AP69" s="183"/>
      <c r="AQ69" s="176" t="s">
        <v>49</v>
      </c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E69" s="17" t="str">
        <f ca="1">IF($B70="","非表示","表示")</f>
        <v>非表示</v>
      </c>
    </row>
    <row r="70" spans="1:57" ht="46.5" customHeight="1">
      <c r="A70" s="17">
        <f ca="1">$A51+1</f>
        <v>19</v>
      </c>
      <c r="B70" s="192" t="str">
        <f ca="1">IF(AND(VLOOKUP(A70,入力シート➁!$A:$B,COLUMN(入力シート➁!$B$5),0)=0,AU70=""),"",IF(AND(VLOOKUP(A70,入力シート➁!$A:$B,COLUMN(入力シート➁!$B$5),0)=0,AU70&lt;&gt;""),IFERROR(IF(AND(OFFSET(B70,-2,0,1,1)=$B$14,OFFSET(B70,-19,0,1,1)="　　　　　　　〃"),OFFSET(B70,-20,0,1,1),IF(AND(OFFSET(B70,-2,0,1,1)=$B$14,OFFSET(B70,-19,0,1,1)&lt;&gt;"　　　　　　　〃"),OFFSET(B70,-19,0,1,1),"　　　　　　　〃")),"　　　　　　　〃"),(VLOOKUP(A70,入力シート➁!$A:$B,COLUMN(入力シート➁!$B$5),0))))</f>
        <v/>
      </c>
      <c r="C70" s="193"/>
      <c r="D70" s="193"/>
      <c r="E70" s="193"/>
      <c r="F70" s="193"/>
      <c r="G70" s="193"/>
      <c r="H70" s="193"/>
      <c r="I70" s="193"/>
      <c r="J70" s="194"/>
      <c r="K70" s="121" t="str">
        <f ca="1">IF(M70="","",IFERROR(VLOOKUP($A70,入力シート➁!$A:$R,COLUMN(入力シート➁!$C$7),0),""))</f>
        <v/>
      </c>
      <c r="L70" s="122" t="str">
        <f ca="1">IF(OR(P70="",VLOOKUP(A70,入力シート➁!$A:$R,COLUMN(入力シート➁!D61),0)=0),"",VLOOKUP(A70,入力シート➁!$A:$R,COLUMN(入力シート➁!D61),0))</f>
        <v/>
      </c>
      <c r="M70" s="123" t="str">
        <f ca="1">IF(L70="","",VLOOKUP($A70,入力シート➁!$A:$R,COLUMN(入力シート➁!$E$7),0))</f>
        <v/>
      </c>
      <c r="N70" s="195" t="str">
        <f t="shared" ref="N70:N78" ca="1" si="10">IFERROR(IF(OR(P70="",P70&lt;=0),"",IF(AND(M70="V",K70&lt;&gt;""),ROUNDUP(P70/(VALUE(LEFT(K70,FIND("m",K70)-1))*L70),0),ROUNDUP(P70/L70,0))),"")</f>
        <v/>
      </c>
      <c r="O70" s="196"/>
      <c r="P70" s="197" t="str">
        <f ca="1">IF(VLOOKUP($A70,入力シート➁!$A:$R,COLUMN(入力シート➁!F61),0)=0,"",IF(VLOOKUP($A70,入力シート➁!$A:$R,COLUMN(入力シート➁!F61),0)&lt;0,"("&amp;-VLOOKUP($A70,入力シート➁!$A:$R,COLUMN(入力シート➁!F61),0)&amp;VLOOKUP($A70,入力シート➁!$A:$R,COLUMN(入力シート➁!G61),0)&amp;")",VLOOKUP($A70,入力シート➁!$A:$R,COLUMN(入力シート➁!F61),0)))</f>
        <v/>
      </c>
      <c r="Q70" s="198"/>
      <c r="R70" s="198"/>
      <c r="S70" s="124" t="str">
        <f ca="1">IF(OR(P70="",COUNT(P70)=0),"",VLOOKUP($A70,入力シート➁!$A:$R,COLUMN(入力シート➁!G61),0))</f>
        <v/>
      </c>
      <c r="T70" s="121" t="str">
        <f ca="1">IF(V70="","",IFERROR(VLOOKUP($A70,入力シート➁!$A:$R,COLUMN(入力シート➁!$C$7),0),""))</f>
        <v/>
      </c>
      <c r="U70" s="125" t="str">
        <f ca="1">IF(OR(Y70="",VLOOKUP(A70,入力シート➁!$A:$R,COLUMN(入力シート➁!D61),0)=0),"",VLOOKUP(A70,入力シート➁!$A:$R,COLUMN(入力シート➁!D61),0))</f>
        <v/>
      </c>
      <c r="V70" s="123" t="str">
        <f ca="1">IF(U70="","",VLOOKUP($A70,入力シート➁!$A:$R,COLUMN(入力シート➁!$E$7),0))</f>
        <v/>
      </c>
      <c r="W70" s="195" t="str">
        <f t="shared" ref="W70:W78" ca="1" si="11">IFERROR(IF(OR(Y70="",Y70&lt;=0),"",IF(AND(V70="V",T70&lt;&gt;""),ROUNDUP(Y70/(VALUE(LEFT(T70,FIND("m",T70)-1))*U70),0),ROUNDUP(Y70/U70,0))),"")</f>
        <v/>
      </c>
      <c r="X70" s="199"/>
      <c r="Y70" s="197" t="str">
        <f ca="1">IF(VLOOKUP($A70,入力シート➁!$A:$R,COLUMN(入力シート➁!H61),0)=0,"",IF(VLOOKUP($A70,入力シート➁!$A:$R,COLUMN(入力シート➁!H61),0)&lt;0,"("&amp;-VLOOKUP($A70,入力シート➁!$A:$R,COLUMN(入力シート➁!H61),0)&amp;VLOOKUP($A70,入力シート➁!$A:$R,COLUMN(入力シート➁!I61),0)&amp;")",VLOOKUP($A70,入力シート➁!$A:$R,COLUMN(入力シート➁!H61),0)))</f>
        <v/>
      </c>
      <c r="Z70" s="198"/>
      <c r="AA70" s="198"/>
      <c r="AB70" s="124" t="str">
        <f ca="1">IF(OR(Y70="",COUNT(Y70)=0),"",VLOOKUP($A70,入力シート➁!$A:$R,COLUMN(入力シート➁!G61),0))</f>
        <v/>
      </c>
      <c r="AC70" s="121" t="str">
        <f ca="1">IF(AE70="","",IFERROR(VLOOKUP($A70,入力シート➁!$A:$R,COLUMN(入力シート➁!$C$7),0),""))</f>
        <v/>
      </c>
      <c r="AD70" s="125" t="str">
        <f ca="1">IF(OR(AH70="",VLOOKUP(A70,入力シート➁!$A:$R,COLUMN(入力シート➁!D61),0)=0),"",VLOOKUP(A70,入力シート➁!$A:$R,COLUMN(入力シート➁!D61),0))</f>
        <v/>
      </c>
      <c r="AE70" s="123" t="str">
        <f ca="1">IF(AD70="","",VLOOKUP($A70,入力シート➁!$A:$R,COLUMN(入力シート➁!$E$7),0))</f>
        <v/>
      </c>
      <c r="AF70" s="195" t="str">
        <f t="shared" ref="AF70:AF78" ca="1" si="12">IFERROR(IF(OR(AH70="",AH70&lt;=0),"",IF(AND(AE70="V",AC70&lt;&gt;""),ROUNDUP(AH70/(VALUE(LEFT(AC70,FIND("m",AC70)-1))*AD70),0),ROUNDUP(AH70/AD70,0))),"")</f>
        <v/>
      </c>
      <c r="AG70" s="199"/>
      <c r="AH70" s="197" t="str">
        <f ca="1">IF(VLOOKUP($A70,入力シート➁!$A:$R,COLUMN(入力シート➁!J61),0)=0,"",IF(VLOOKUP($A70,入力シート➁!$A:$R,COLUMN(入力シート➁!J61),0)&lt;0,"("&amp;-VLOOKUP($A70,入力シート➁!$A:$R,COLUMN(入力シート➁!J61),0)&amp;VLOOKUP($A70,入力シート➁!$A:$R,COLUMN(入力シート➁!K61),0)&amp;")",VLOOKUP($A70,入力シート➁!$A:$R,COLUMN(入力シート➁!J61),0)))</f>
        <v/>
      </c>
      <c r="AI70" s="198"/>
      <c r="AJ70" s="198"/>
      <c r="AK70" s="124" t="str">
        <f ca="1">IF(OR(AH70="",COUNT(AH70)=0),"",VLOOKUP($A70,入力シート➁!$A:$R,COLUMN(入力シート➁!G61),0))</f>
        <v/>
      </c>
      <c r="AL70" s="121" t="str">
        <f ca="1">IF(AN70="","",IFERROR(VLOOKUP($A70,入力シート➁!$A:$R,COLUMN(入力シート➁!$C$7),0),""))</f>
        <v/>
      </c>
      <c r="AM70" s="125" t="str">
        <f ca="1">IF(OR(AQ70=0,AQ70="",VLOOKUP(A70,入力シート➁!$A:$R,COLUMN(入力シート➁!D61),0)=0),"",VLOOKUP(A70,入力シート➁!$A:$R,COLUMN(入力シート➁!D61),0))</f>
        <v/>
      </c>
      <c r="AN70" s="123" t="str">
        <f ca="1">IF(AM70="","",VLOOKUP($A70,入力シート➁!$A:$R,COLUMN(入力シート➁!$E$7),0))</f>
        <v/>
      </c>
      <c r="AO70" s="195" t="str">
        <f t="shared" ref="AO70:AO78" ca="1" si="13">IFERROR(IF(OR(AQ70="",AQ70&lt;=0),"",IF(AND(AN70="V",AL70&lt;&gt;""),ROUNDUP(AQ70/(VALUE(LEFT(AL70,FIND("m",AL70)-1))*AM70),0),ROUNDUP(AQ70/AM70,0))),"")</f>
        <v/>
      </c>
      <c r="AP70" s="199"/>
      <c r="AQ70" s="197" t="str">
        <f ca="1">IF(AND(VLOOKUP($A70,入力シート➁!$A:$R,COLUMN(入力シート➁!L61),0)=0,VLOOKUP($A70,入力シート➁!$A:$R,COLUMN(入力シート➁!B61),0)=""),"",IF(VLOOKUP($A70,入力シート➁!$A:$R,COLUMN(入力シート➁!L61),0)&lt;0,"("&amp;-VLOOKUP($A70,入力シート➁!$A:$R,COLUMN(入力シート➁!L61),0)&amp;VLOOKUP($A70,入力シート➁!$A:$R,COLUMN(入力シート➁!M61),0)&amp;")",VLOOKUP($A70,入力シート➁!$A:$R,COLUMN(入力シート➁!L61),0)))</f>
        <v/>
      </c>
      <c r="AR70" s="198"/>
      <c r="AS70" s="198"/>
      <c r="AT70" s="124" t="str">
        <f ca="1">IF(OR(AQ70="",COUNT(AQ70)=0),"",VLOOKUP($A70,入力シート➁!$A:$R,COLUMN(入力シート➁!G61),0))</f>
        <v/>
      </c>
      <c r="AU70" s="200" t="str">
        <f ca="1">IF(VLOOKUP(A70,入力シート➁!$A:$R,COLUMN(入力シート➁!R61),0)=0,"",VLOOKUP(A70,入力シート➁!$A:$R,COLUMN(入力シート➁!R61),0))</f>
        <v/>
      </c>
      <c r="AV70" s="200"/>
      <c r="AW70" s="200"/>
      <c r="AX70" s="200"/>
      <c r="AY70" s="200"/>
      <c r="AZ70" s="200"/>
      <c r="BA70" s="200"/>
      <c r="BB70" s="200"/>
      <c r="BC70" s="200"/>
      <c r="BE70" s="17" t="str">
        <f ca="1">IF($B70="","非表示","表示")</f>
        <v>非表示</v>
      </c>
    </row>
    <row r="71" spans="1:57" ht="46.5" customHeight="1">
      <c r="A71" s="17">
        <f t="shared" ref="A71:A78" ca="1" si="14">OFFSET(A71,-1,0,1,1)+1</f>
        <v>20</v>
      </c>
      <c r="B71" s="192" t="str">
        <f ca="1">IF(AND(VLOOKUP(A71,入力シート➁!$A:$B,COLUMN(入力シート➁!$B$5),0)=0,AU71=""),"",IF(AND(VLOOKUP(A71,入力シート➁!$A:$B,COLUMN(入力シート➁!$B$5),0)=0,AU71&lt;&gt;""),IFERROR(IF(AND(OFFSET(B71,-2,0,1,1)=$B$14,OFFSET(B71,-19,0,1,1)="　　　　　　　〃"),OFFSET(B71,-20,0,1,1),IF(AND(OFFSET(B71,-2,0,1,1)=$B$14,OFFSET(B71,-19,0,1,1)&lt;&gt;"　　　　　　　〃"),OFFSET(B71,-19,0,1,1),"　　　　　　　〃")),"　　　　　　　〃"),(VLOOKUP(A71,入力シート➁!$A:$B,COLUMN(入力シート➁!$B$5),0))))</f>
        <v/>
      </c>
      <c r="C71" s="193"/>
      <c r="D71" s="193"/>
      <c r="E71" s="193"/>
      <c r="F71" s="193"/>
      <c r="G71" s="193"/>
      <c r="H71" s="193"/>
      <c r="I71" s="193"/>
      <c r="J71" s="194"/>
      <c r="K71" s="121" t="str">
        <f ca="1">IF(M71="","",IFERROR(VLOOKUP($A71,入力シート➁!$A:$R,COLUMN(入力シート➁!$C$7),0),""))</f>
        <v/>
      </c>
      <c r="L71" s="122" t="str">
        <f ca="1">IF(OR(P71="",VLOOKUP(A71,入力シート➁!$A:$R,COLUMN(入力シート➁!D62),0)=0),"",VLOOKUP(A71,入力シート➁!$A:$R,COLUMN(入力シート➁!D62),0))</f>
        <v/>
      </c>
      <c r="M71" s="123" t="str">
        <f ca="1">IF(L71="","",VLOOKUP($A71,入力シート➁!$A:$R,COLUMN(入力シート➁!$E$7),0))</f>
        <v/>
      </c>
      <c r="N71" s="195" t="str">
        <f t="shared" ca="1" si="10"/>
        <v/>
      </c>
      <c r="O71" s="196"/>
      <c r="P71" s="197" t="str">
        <f ca="1">IF(VLOOKUP($A71,入力シート➁!$A:$R,COLUMN(入力シート➁!F62),0)=0,"",IF(VLOOKUP($A71,入力シート➁!$A:$R,COLUMN(入力シート➁!F62),0)&lt;0,"("&amp;-VLOOKUP($A71,入力シート➁!$A:$R,COLUMN(入力シート➁!F62),0)&amp;VLOOKUP($A71,入力シート➁!$A:$R,COLUMN(入力シート➁!G62),0)&amp;")",VLOOKUP($A71,入力シート➁!$A:$R,COLUMN(入力シート➁!F62),0)))</f>
        <v/>
      </c>
      <c r="Q71" s="198"/>
      <c r="R71" s="198"/>
      <c r="S71" s="124" t="str">
        <f ca="1">IF(OR(P71="",COUNT(P71)=0),"",VLOOKUP(A71,入力シート➁!$A:$R,COLUMN(入力シート➁!G62),0))</f>
        <v/>
      </c>
      <c r="T71" s="121" t="str">
        <f ca="1">IF(V71="","",IFERROR(VLOOKUP($A71,入力シート➁!$A:$R,COLUMN(入力シート➁!$C$7),0),""))</f>
        <v/>
      </c>
      <c r="U71" s="125" t="str">
        <f ca="1">IF(OR(Y71="",VLOOKUP(A71,入力シート➁!$A:$R,COLUMN(入力シート➁!D62),0)=0),"",VLOOKUP(A71,入力シート➁!$A:$R,COLUMN(入力シート➁!D62),0))</f>
        <v/>
      </c>
      <c r="V71" s="123" t="str">
        <f ca="1">IF(U71="","",VLOOKUP($A71,入力シート➁!$A:$R,COLUMN(入力シート➁!$E$7),0))</f>
        <v/>
      </c>
      <c r="W71" s="195" t="str">
        <f t="shared" ca="1" si="11"/>
        <v/>
      </c>
      <c r="X71" s="199"/>
      <c r="Y71" s="197" t="str">
        <f ca="1">IF(VLOOKUP($A71,入力シート➁!$A:$R,COLUMN(入力シート➁!H62),0)=0,"",IF(VLOOKUP($A71,入力シート➁!$A:$R,COLUMN(入力シート➁!H62),0)&lt;0,"("&amp;-VLOOKUP($A71,入力シート➁!$A:$R,COLUMN(入力シート➁!H62),0)&amp;VLOOKUP($A71,入力シート➁!$A:$R,COLUMN(入力シート➁!I62),0)&amp;")",VLOOKUP($A71,入力シート➁!$A:$R,COLUMN(入力シート➁!H62),0)))</f>
        <v/>
      </c>
      <c r="Z71" s="198"/>
      <c r="AA71" s="198"/>
      <c r="AB71" s="124" t="str">
        <f ca="1">IF(OR(Y71="",COUNT(Y71)=0),"",VLOOKUP($A71,入力シート➁!$A:$R,COLUMN(入力シート➁!G62),0))</f>
        <v/>
      </c>
      <c r="AC71" s="121" t="str">
        <f ca="1">IF(AE71="","",IFERROR(VLOOKUP($A71,入力シート➁!$A:$R,COLUMN(入力シート➁!$C$7),0),""))</f>
        <v/>
      </c>
      <c r="AD71" s="125" t="str">
        <f ca="1">IF(OR(AH71="",VLOOKUP(A71,入力シート➁!$A:$R,COLUMN(入力シート➁!D62),0)=0),"",VLOOKUP(A71,入力シート➁!$A:$R,COLUMN(入力シート➁!D62),0))</f>
        <v/>
      </c>
      <c r="AE71" s="123" t="str">
        <f ca="1">IF(AD71="","",VLOOKUP($A71,入力シート➁!$A:$R,COLUMN(入力シート➁!$E$7),0))</f>
        <v/>
      </c>
      <c r="AF71" s="195" t="str">
        <f t="shared" ca="1" si="12"/>
        <v/>
      </c>
      <c r="AG71" s="199"/>
      <c r="AH71" s="197" t="str">
        <f ca="1">IF(VLOOKUP($A71,入力シート➁!$A:$R,COLUMN(入力シート➁!J62),0)=0,"",IF(VLOOKUP($A71,入力シート➁!$A:$R,COLUMN(入力シート➁!J62),0)&lt;0,"("&amp;-VLOOKUP($A71,入力シート➁!$A:$R,COLUMN(入力シート➁!J62),0)&amp;VLOOKUP($A71,入力シート➁!$A:$R,COLUMN(入力シート➁!K62),0)&amp;")",VLOOKUP($A71,入力シート➁!$A:$R,COLUMN(入力シート➁!J62),0)))</f>
        <v/>
      </c>
      <c r="AI71" s="198"/>
      <c r="AJ71" s="198"/>
      <c r="AK71" s="124" t="str">
        <f ca="1">IF(OR(AH71="",COUNT(AH71)=0),"",VLOOKUP($A71,入力シート➁!$A:$R,COLUMN(入力シート➁!G62),0))</f>
        <v/>
      </c>
      <c r="AL71" s="121" t="str">
        <f ca="1">IF(AN71="","",IFERROR(VLOOKUP($A71,入力シート➁!$A:$R,COLUMN(入力シート➁!$C$7),0),""))</f>
        <v/>
      </c>
      <c r="AM71" s="125" t="str">
        <f ca="1">IF(OR(AQ71=0,AQ71="",VLOOKUP(A71,入力シート➁!$A:$R,COLUMN(入力シート➁!D62),0)=0),"",VLOOKUP(A71,入力シート➁!$A:$R,COLUMN(入力シート➁!D62),0))</f>
        <v/>
      </c>
      <c r="AN71" s="123" t="str">
        <f ca="1">IF(AM71="","",VLOOKUP($A71,入力シート➁!$A:$R,COLUMN(入力シート➁!$E$7),0))</f>
        <v/>
      </c>
      <c r="AO71" s="195" t="str">
        <f t="shared" ca="1" si="13"/>
        <v/>
      </c>
      <c r="AP71" s="199"/>
      <c r="AQ71" s="197" t="str">
        <f ca="1">IF(AND(VLOOKUP($A71,入力シート➁!$A:$R,COLUMN(入力シート➁!L62),0)=0,VLOOKUP($A71,入力シート➁!$A:$R,COLUMN(入力シート➁!B62),0)=""),"",IF(VLOOKUP($A71,入力シート➁!$A:$R,COLUMN(入力シート➁!L62),0)&lt;0,"("&amp;-VLOOKUP($A71,入力シート➁!$A:$R,COLUMN(入力シート➁!L62),0)&amp;VLOOKUP($A71,入力シート➁!$A:$R,COLUMN(入力シート➁!M62),0)&amp;")",VLOOKUP($A71,入力シート➁!$A:$R,COLUMN(入力シート➁!L62),0)))</f>
        <v/>
      </c>
      <c r="AR71" s="198"/>
      <c r="AS71" s="198"/>
      <c r="AT71" s="124" t="str">
        <f ca="1">IF(OR(AQ71="",COUNT(AQ71)=0),"",VLOOKUP($A71,入力シート➁!$A:$R,COLUMN(入力シート➁!G62),0))</f>
        <v/>
      </c>
      <c r="AU71" s="200" t="str">
        <f ca="1">IF(VLOOKUP(A71,入力シート➁!$A:$R,COLUMN(入力シート➁!R62),0)=0,"",VLOOKUP(A71,入力シート➁!$A:$R,COLUMN(入力シート➁!R62),0))</f>
        <v/>
      </c>
      <c r="AV71" s="200"/>
      <c r="AW71" s="200"/>
      <c r="AX71" s="200"/>
      <c r="AY71" s="200"/>
      <c r="AZ71" s="200"/>
      <c r="BA71" s="200"/>
      <c r="BB71" s="200"/>
      <c r="BC71" s="200"/>
      <c r="BE71" s="17" t="str">
        <f ca="1">IF($B70="","非表示","表示")</f>
        <v>非表示</v>
      </c>
    </row>
    <row r="72" spans="1:57" ht="46.5" customHeight="1">
      <c r="A72" s="17">
        <f t="shared" ca="1" si="14"/>
        <v>21</v>
      </c>
      <c r="B72" s="192" t="str">
        <f ca="1">IF(AND(VLOOKUP(A72,入力シート➁!$A:$B,COLUMN(入力シート➁!$B$5),0)=0,AU72=""),"",IF(AND(VLOOKUP(A72,入力シート➁!$A:$B,COLUMN(入力シート➁!$B$5),0)=0,AU72&lt;&gt;""),IFERROR(IF(AND(OFFSET(B72,-2,0,1,1)=$B$14,OFFSET(B72,-19,0,1,1)="　　　　　　　〃"),OFFSET(B72,-20,0,1,1),IF(AND(OFFSET(B72,-2,0,1,1)=$B$14,OFFSET(B72,-19,0,1,1)&lt;&gt;"　　　　　　　〃"),OFFSET(B72,-19,0,1,1),"　　　　　　　〃")),"　　　　　　　〃"),(VLOOKUP(A72,入力シート➁!$A:$B,COLUMN(入力シート➁!$B$5),0))))</f>
        <v/>
      </c>
      <c r="C72" s="193"/>
      <c r="D72" s="193"/>
      <c r="E72" s="193"/>
      <c r="F72" s="193"/>
      <c r="G72" s="193"/>
      <c r="H72" s="193"/>
      <c r="I72" s="193"/>
      <c r="J72" s="194"/>
      <c r="K72" s="121" t="str">
        <f ca="1">IF(M72="","",IFERROR(VLOOKUP($A72,入力シート➁!$A:$R,COLUMN(入力シート➁!$C$7),0),""))</f>
        <v/>
      </c>
      <c r="L72" s="122" t="str">
        <f ca="1">IF(OR(P72="",VLOOKUP(A72,入力シート➁!$A:$R,COLUMN(入力シート➁!D63),0)=0),"",VLOOKUP(A72,入力シート➁!$A:$R,COLUMN(入力シート➁!D63),0))</f>
        <v/>
      </c>
      <c r="M72" s="123" t="str">
        <f ca="1">IF(L72="","",VLOOKUP($A72,入力シート➁!$A:$R,COLUMN(入力シート➁!$E$7),0))</f>
        <v/>
      </c>
      <c r="N72" s="195" t="str">
        <f t="shared" ca="1" si="10"/>
        <v/>
      </c>
      <c r="O72" s="196"/>
      <c r="P72" s="197" t="str">
        <f ca="1">IF(VLOOKUP($A72,入力シート➁!$A:$R,COLUMN(入力シート➁!F63),0)=0,"",IF(VLOOKUP($A72,入力シート➁!$A:$R,COLUMN(入力シート➁!F63),0)&lt;0,"("&amp;-VLOOKUP($A72,入力シート➁!$A:$R,COLUMN(入力シート➁!F63),0)&amp;VLOOKUP($A72,入力シート➁!$A:$R,COLUMN(入力シート➁!G63),0)&amp;")",VLOOKUP($A72,入力シート➁!$A:$R,COLUMN(入力シート➁!F63),0)))</f>
        <v/>
      </c>
      <c r="Q72" s="198"/>
      <c r="R72" s="198"/>
      <c r="S72" s="124" t="str">
        <f ca="1">IF(OR(P72="",COUNT(P72)=0),"",VLOOKUP(A72,入力シート➁!$A:$R,COLUMN(入力シート➁!G63),0))</f>
        <v/>
      </c>
      <c r="T72" s="121" t="str">
        <f ca="1">IF(V72="","",IFERROR(VLOOKUP($A72,入力シート➁!$A:$R,COLUMN(入力シート➁!$C$7),0),""))</f>
        <v/>
      </c>
      <c r="U72" s="125" t="str">
        <f ca="1">IF(OR(Y72="",VLOOKUP(A72,入力シート➁!$A:$R,COLUMN(入力シート➁!D63),0)=0),"",VLOOKUP(A72,入力シート➁!$A:$R,COLUMN(入力シート➁!D63),0))</f>
        <v/>
      </c>
      <c r="V72" s="123" t="str">
        <f ca="1">IF(U72="","",VLOOKUP($A72,入力シート➁!$A:$R,COLUMN(入力シート➁!$E$7),0))</f>
        <v/>
      </c>
      <c r="W72" s="195" t="str">
        <f t="shared" ca="1" si="11"/>
        <v/>
      </c>
      <c r="X72" s="199"/>
      <c r="Y72" s="197" t="str">
        <f ca="1">IF(VLOOKUP($A72,入力シート➁!$A:$R,COLUMN(入力シート➁!H63),0)=0,"",IF(VLOOKUP($A72,入力シート➁!$A:$R,COLUMN(入力シート➁!H63),0)&lt;0,"("&amp;-VLOOKUP($A72,入力シート➁!$A:$R,COLUMN(入力シート➁!H63),0)&amp;VLOOKUP($A72,入力シート➁!$A:$R,COLUMN(入力シート➁!I63),0)&amp;")",VLOOKUP($A72,入力シート➁!$A:$R,COLUMN(入力シート➁!H63),0)))</f>
        <v/>
      </c>
      <c r="Z72" s="198"/>
      <c r="AA72" s="198"/>
      <c r="AB72" s="124" t="str">
        <f ca="1">IF(OR(Y72="",COUNT(Y72)=0),"",VLOOKUP($A72,入力シート➁!$A:$R,COLUMN(入力シート➁!G63),0))</f>
        <v/>
      </c>
      <c r="AC72" s="121" t="str">
        <f ca="1">IF(AE72="","",IFERROR(VLOOKUP($A72,入力シート➁!$A:$R,COLUMN(入力シート➁!$C$7),0),""))</f>
        <v/>
      </c>
      <c r="AD72" s="125" t="str">
        <f ca="1">IF(OR(AH72="",VLOOKUP(A72,入力シート➁!$A:$R,COLUMN(入力シート➁!D63),0)=0),"",VLOOKUP(A72,入力シート➁!$A:$R,COLUMN(入力シート➁!D63),0))</f>
        <v/>
      </c>
      <c r="AE72" s="123" t="str">
        <f ca="1">IF(AD72="","",VLOOKUP($A72,入力シート➁!$A:$R,COLUMN(入力シート➁!$E$7),0))</f>
        <v/>
      </c>
      <c r="AF72" s="195" t="str">
        <f t="shared" ca="1" si="12"/>
        <v/>
      </c>
      <c r="AG72" s="199"/>
      <c r="AH72" s="197" t="str">
        <f ca="1">IF(VLOOKUP($A72,入力シート➁!$A:$R,COLUMN(入力シート➁!J63),0)=0,"",IF(VLOOKUP($A72,入力シート➁!$A:$R,COLUMN(入力シート➁!J63),0)&lt;0,"("&amp;-VLOOKUP($A72,入力シート➁!$A:$R,COLUMN(入力シート➁!J63),0)&amp;VLOOKUP($A72,入力シート➁!$A:$R,COLUMN(入力シート➁!K63),0)&amp;")",VLOOKUP($A72,入力シート➁!$A:$R,COLUMN(入力シート➁!J63),0)))</f>
        <v/>
      </c>
      <c r="AI72" s="198"/>
      <c r="AJ72" s="198"/>
      <c r="AK72" s="124" t="str">
        <f ca="1">IF(OR(AH72="",COUNT(AH72)=0),"",VLOOKUP($A72,入力シート➁!$A:$R,COLUMN(入力シート➁!G63),0))</f>
        <v/>
      </c>
      <c r="AL72" s="121" t="str">
        <f ca="1">IF(AN72="","",IFERROR(VLOOKUP($A72,入力シート➁!$A:$R,COLUMN(入力シート➁!$C$7),0),""))</f>
        <v/>
      </c>
      <c r="AM72" s="125" t="str">
        <f ca="1">IF(OR(AQ72=0,AQ72="",VLOOKUP(A72,入力シート➁!$A:$R,COLUMN(入力シート➁!D63),0)=0),"",VLOOKUP(A72,入力シート➁!$A:$R,COLUMN(入力シート➁!D63),0))</f>
        <v/>
      </c>
      <c r="AN72" s="123" t="str">
        <f ca="1">IF(AM72="","",VLOOKUP($A72,入力シート➁!$A:$R,COLUMN(入力シート➁!$E$7),0))</f>
        <v/>
      </c>
      <c r="AO72" s="195" t="str">
        <f t="shared" ca="1" si="13"/>
        <v/>
      </c>
      <c r="AP72" s="199"/>
      <c r="AQ72" s="197" t="str">
        <f ca="1">IF(AND(VLOOKUP($A72,入力シート➁!$A:$R,COLUMN(入力シート➁!L63),0)=0,VLOOKUP($A72,入力シート➁!$A:$R,COLUMN(入力シート➁!B63),0)=""),"",IF(VLOOKUP($A72,入力シート➁!$A:$R,COLUMN(入力シート➁!L63),0)&lt;0,"("&amp;-VLOOKUP($A72,入力シート➁!$A:$R,COLUMN(入力シート➁!L63),0)&amp;VLOOKUP($A72,入力シート➁!$A:$R,COLUMN(入力シート➁!M63),0)&amp;")",VLOOKUP($A72,入力シート➁!$A:$R,COLUMN(入力シート➁!L63),0)))</f>
        <v/>
      </c>
      <c r="AR72" s="198"/>
      <c r="AS72" s="198"/>
      <c r="AT72" s="124" t="str">
        <f ca="1">IF(OR(AQ72="",COUNT(AQ72)=0),"",VLOOKUP($A72,入力シート➁!$A:$R,COLUMN(入力シート➁!G63),0))</f>
        <v/>
      </c>
      <c r="AU72" s="200" t="str">
        <f ca="1">IF(VLOOKUP(A72,入力シート➁!$A:$R,COLUMN(入力シート➁!R63),0)=0,"",VLOOKUP(A72,入力シート➁!$A:$R,COLUMN(入力シート➁!R63),0))</f>
        <v/>
      </c>
      <c r="AV72" s="200"/>
      <c r="AW72" s="200"/>
      <c r="AX72" s="200"/>
      <c r="AY72" s="200"/>
      <c r="AZ72" s="200"/>
      <c r="BA72" s="200"/>
      <c r="BB72" s="200"/>
      <c r="BC72" s="200"/>
      <c r="BE72" s="17" t="str">
        <f ca="1">IF($B70="","非表示","表示")</f>
        <v>非表示</v>
      </c>
    </row>
    <row r="73" spans="1:57" ht="46.5" customHeight="1">
      <c r="A73" s="17">
        <f t="shared" ca="1" si="14"/>
        <v>22</v>
      </c>
      <c r="B73" s="192" t="str">
        <f ca="1">IF(AND(VLOOKUP(A73,入力シート➁!$A:$B,COLUMN(入力シート➁!$B$5),0)=0,AU73=""),"",IF(AND(VLOOKUP(A73,入力シート➁!$A:$B,COLUMN(入力シート➁!$B$5),0)=0,AU73&lt;&gt;""),IFERROR(IF(AND(OFFSET(B73,-2,0,1,1)=$B$14,OFFSET(B73,-19,0,1,1)="　　　　　　　〃"),OFFSET(B73,-20,0,1,1),IF(AND(OFFSET(B73,-2,0,1,1)=$B$14,OFFSET(B73,-19,0,1,1)&lt;&gt;"　　　　　　　〃"),OFFSET(B73,-19,0,1,1),"　　　　　　　〃")),"　　　　　　　〃"),(VLOOKUP(A73,入力シート➁!$A:$B,COLUMN(入力シート➁!$B$5),0))))</f>
        <v/>
      </c>
      <c r="C73" s="193"/>
      <c r="D73" s="193"/>
      <c r="E73" s="193"/>
      <c r="F73" s="193"/>
      <c r="G73" s="193"/>
      <c r="H73" s="193"/>
      <c r="I73" s="193"/>
      <c r="J73" s="194"/>
      <c r="K73" s="121" t="str">
        <f ca="1">IF(M73="","",IFERROR(VLOOKUP($A73,入力シート➁!$A:$R,COLUMN(入力シート➁!$C$7),0),""))</f>
        <v/>
      </c>
      <c r="L73" s="122" t="str">
        <f ca="1">IF(OR(P73="",VLOOKUP(A73,入力シート➁!$A:$R,COLUMN(入力シート➁!D64),0)=0),"",VLOOKUP(A73,入力シート➁!$A:$R,COLUMN(入力シート➁!D64),0))</f>
        <v/>
      </c>
      <c r="M73" s="123" t="str">
        <f ca="1">IF(L73="","",VLOOKUP($A73,入力シート➁!$A:$R,COLUMN(入力シート➁!$E$7),0))</f>
        <v/>
      </c>
      <c r="N73" s="195" t="str">
        <f t="shared" ca="1" si="10"/>
        <v/>
      </c>
      <c r="O73" s="196"/>
      <c r="P73" s="197" t="str">
        <f ca="1">IF(VLOOKUP($A73,入力シート➁!$A:$R,COLUMN(入力シート➁!F64),0)=0,"",IF(VLOOKUP($A73,入力シート➁!$A:$R,COLUMN(入力シート➁!F64),0)&lt;0,"("&amp;-VLOOKUP($A73,入力シート➁!$A:$R,COLUMN(入力シート➁!F64),0)&amp;VLOOKUP($A73,入力シート➁!$A:$R,COLUMN(入力シート➁!G64),0)&amp;")",VLOOKUP($A73,入力シート➁!$A:$R,COLUMN(入力シート➁!F64),0)))</f>
        <v/>
      </c>
      <c r="Q73" s="198"/>
      <c r="R73" s="198"/>
      <c r="S73" s="124" t="str">
        <f ca="1">IF(OR(P73="",COUNT(P73)=0),"",VLOOKUP(A73,入力シート➁!$A:$R,COLUMN(入力シート➁!G64),0))</f>
        <v/>
      </c>
      <c r="T73" s="121" t="str">
        <f ca="1">IF(V73="","",IFERROR(VLOOKUP($A73,入力シート➁!$A:$R,COLUMN(入力シート➁!$C$7),0),""))</f>
        <v/>
      </c>
      <c r="U73" s="125" t="str">
        <f ca="1">IF(OR(Y73="",VLOOKUP(A73,入力シート➁!$A:$R,COLUMN(入力シート➁!D64),0)=0),"",VLOOKUP(A73,入力シート➁!$A:$R,COLUMN(入力シート➁!D64),0))</f>
        <v/>
      </c>
      <c r="V73" s="123" t="str">
        <f ca="1">IF(U73="","",VLOOKUP($A73,入力シート➁!$A:$R,COLUMN(入力シート➁!$E$7),0))</f>
        <v/>
      </c>
      <c r="W73" s="195" t="str">
        <f t="shared" ca="1" si="11"/>
        <v/>
      </c>
      <c r="X73" s="199"/>
      <c r="Y73" s="197" t="str">
        <f ca="1">IF(VLOOKUP($A73,入力シート➁!$A:$R,COLUMN(入力シート➁!H64),0)=0,"",IF(VLOOKUP($A73,入力シート➁!$A:$R,COLUMN(入力シート➁!H64),0)&lt;0,"("&amp;-VLOOKUP($A73,入力シート➁!$A:$R,COLUMN(入力シート➁!H64),0)&amp;VLOOKUP($A73,入力シート➁!$A:$R,COLUMN(入力シート➁!I64),0)&amp;")",VLOOKUP($A73,入力シート➁!$A:$R,COLUMN(入力シート➁!H64),0)))</f>
        <v/>
      </c>
      <c r="Z73" s="198"/>
      <c r="AA73" s="198"/>
      <c r="AB73" s="124" t="str">
        <f ca="1">IF(OR(Y73="",COUNT(Y73)=0),"",VLOOKUP($A73,入力シート➁!$A:$R,COLUMN(入力シート➁!G64),0))</f>
        <v/>
      </c>
      <c r="AC73" s="121" t="str">
        <f ca="1">IF(AE73="","",IFERROR(VLOOKUP($A73,入力シート➁!$A:$R,COLUMN(入力シート➁!$C$7),0),""))</f>
        <v/>
      </c>
      <c r="AD73" s="125" t="str">
        <f ca="1">IF(OR(AH73="",VLOOKUP(A73,入力シート➁!$A:$R,COLUMN(入力シート➁!D64),0)=0),"",VLOOKUP(A73,入力シート➁!$A:$R,COLUMN(入力シート➁!D64),0))</f>
        <v/>
      </c>
      <c r="AE73" s="123" t="str">
        <f ca="1">IF(AD73="","",VLOOKUP($A73,入力シート➁!$A:$R,COLUMN(入力シート➁!$E$7),0))</f>
        <v/>
      </c>
      <c r="AF73" s="195" t="str">
        <f t="shared" ca="1" si="12"/>
        <v/>
      </c>
      <c r="AG73" s="199"/>
      <c r="AH73" s="197" t="str">
        <f ca="1">IF(VLOOKUP($A73,入力シート➁!$A:$R,COLUMN(入力シート➁!J64),0)=0,"",IF(VLOOKUP($A73,入力シート➁!$A:$R,COLUMN(入力シート➁!J64),0)&lt;0,"("&amp;-VLOOKUP($A73,入力シート➁!$A:$R,COLUMN(入力シート➁!J64),0)&amp;VLOOKUP($A73,入力シート➁!$A:$R,COLUMN(入力シート➁!K64),0)&amp;")",VLOOKUP($A73,入力シート➁!$A:$R,COLUMN(入力シート➁!J64),0)))</f>
        <v/>
      </c>
      <c r="AI73" s="198"/>
      <c r="AJ73" s="198"/>
      <c r="AK73" s="124" t="str">
        <f ca="1">IF(OR(AH73="",COUNT(AH73)=0),"",VLOOKUP($A73,入力シート➁!$A:$R,COLUMN(入力シート➁!G64),0))</f>
        <v/>
      </c>
      <c r="AL73" s="121" t="str">
        <f ca="1">IF(AN73="","",IFERROR(VLOOKUP($A73,入力シート➁!$A:$R,COLUMN(入力シート➁!$C$7),0),""))</f>
        <v/>
      </c>
      <c r="AM73" s="125" t="str">
        <f ca="1">IF(OR(AQ73=0,AQ73="",VLOOKUP(A73,入力シート➁!$A:$R,COLUMN(入力シート➁!D64),0)=0),"",VLOOKUP(A73,入力シート➁!$A:$R,COLUMN(入力シート➁!D64),0))</f>
        <v/>
      </c>
      <c r="AN73" s="123" t="str">
        <f ca="1">IF(AM73="","",VLOOKUP($A73,入力シート➁!$A:$R,COLUMN(入力シート➁!$E$7),0))</f>
        <v/>
      </c>
      <c r="AO73" s="195" t="str">
        <f t="shared" ca="1" si="13"/>
        <v/>
      </c>
      <c r="AP73" s="199"/>
      <c r="AQ73" s="197" t="str">
        <f ca="1">IF(AND(VLOOKUP($A73,入力シート➁!$A:$R,COLUMN(入力シート➁!L64),0)=0,VLOOKUP($A73,入力シート➁!$A:$R,COLUMN(入力シート➁!B64),0)=""),"",IF(VLOOKUP($A73,入力シート➁!$A:$R,COLUMN(入力シート➁!L64),0)&lt;0,"("&amp;-VLOOKUP($A73,入力シート➁!$A:$R,COLUMN(入力シート➁!L64),0)&amp;VLOOKUP($A73,入力シート➁!$A:$R,COLUMN(入力シート➁!M64),0)&amp;")",VLOOKUP($A73,入力シート➁!$A:$R,COLUMN(入力シート➁!L64),0)))</f>
        <v/>
      </c>
      <c r="AR73" s="198"/>
      <c r="AS73" s="198"/>
      <c r="AT73" s="124" t="str">
        <f ca="1">IF(OR(AQ73="",COUNT(AQ73)=0),"",VLOOKUP($A73,入力シート➁!$A:$R,COLUMN(入力シート➁!G64),0))</f>
        <v/>
      </c>
      <c r="AU73" s="200" t="str">
        <f ca="1">IF(VLOOKUP(A73,入力シート➁!$A:$R,COLUMN(入力シート➁!R64),0)=0,"",VLOOKUP(A73,入力シート➁!$A:$R,COLUMN(入力シート➁!R64),0))</f>
        <v/>
      </c>
      <c r="AV73" s="200"/>
      <c r="AW73" s="200"/>
      <c r="AX73" s="200"/>
      <c r="AY73" s="200"/>
      <c r="AZ73" s="200"/>
      <c r="BA73" s="200"/>
      <c r="BB73" s="200"/>
      <c r="BC73" s="200"/>
      <c r="BE73" s="17" t="str">
        <f ca="1">IF($B70="","非表示","表示")</f>
        <v>非表示</v>
      </c>
    </row>
    <row r="74" spans="1:57" ht="46.5" customHeight="1">
      <c r="A74" s="17">
        <f t="shared" ca="1" si="14"/>
        <v>23</v>
      </c>
      <c r="B74" s="192" t="str">
        <f ca="1">IF(AND(VLOOKUP(A74,入力シート➁!$A:$B,COLUMN(入力シート➁!$B$5),0)=0,AU74=""),"",IF(AND(VLOOKUP(A74,入力シート➁!$A:$B,COLUMN(入力シート➁!$B$5),0)=0,AU74&lt;&gt;""),IFERROR(IF(AND(OFFSET(B74,-2,0,1,1)=$B$14,OFFSET(B74,-19,0,1,1)="　　　　　　　〃"),OFFSET(B74,-20,0,1,1),IF(AND(OFFSET(B74,-2,0,1,1)=$B$14,OFFSET(B74,-19,0,1,1)&lt;&gt;"　　　　　　　〃"),OFFSET(B74,-19,0,1,1),"　　　　　　　〃")),"　　　　　　　〃"),(VLOOKUP(A74,入力シート➁!$A:$B,COLUMN(入力シート➁!$B$5),0))))</f>
        <v/>
      </c>
      <c r="C74" s="193"/>
      <c r="D74" s="193"/>
      <c r="E74" s="193"/>
      <c r="F74" s="193"/>
      <c r="G74" s="193"/>
      <c r="H74" s="193"/>
      <c r="I74" s="193"/>
      <c r="J74" s="194"/>
      <c r="K74" s="121" t="str">
        <f ca="1">IF(M74="","",IFERROR(VLOOKUP($A74,入力シート➁!$A:$R,COLUMN(入力シート➁!$C$7),0),""))</f>
        <v/>
      </c>
      <c r="L74" s="122" t="str">
        <f ca="1">IF(OR(P74="",VLOOKUP(A74,入力シート➁!$A:$R,COLUMN(入力シート➁!D65),0)=0),"",VLOOKUP(A74,入力シート➁!$A:$R,COLUMN(入力シート➁!D65),0))</f>
        <v/>
      </c>
      <c r="M74" s="123" t="str">
        <f ca="1">IF(L74="","",VLOOKUP($A74,入力シート➁!$A:$R,COLUMN(入力シート➁!$E$7),0))</f>
        <v/>
      </c>
      <c r="N74" s="195" t="str">
        <f t="shared" ca="1" si="10"/>
        <v/>
      </c>
      <c r="O74" s="196"/>
      <c r="P74" s="197" t="str">
        <f ca="1">IF(VLOOKUP($A74,入力シート➁!$A:$R,COLUMN(入力シート➁!F65),0)=0,"",IF(VLOOKUP($A74,入力シート➁!$A:$R,COLUMN(入力シート➁!F65),0)&lt;0,"("&amp;-VLOOKUP($A74,入力シート➁!$A:$R,COLUMN(入力シート➁!F65),0)&amp;VLOOKUP($A74,入力シート➁!$A:$R,COLUMN(入力シート➁!G65),0)&amp;")",VLOOKUP($A74,入力シート➁!$A:$R,COLUMN(入力シート➁!F65),0)))</f>
        <v/>
      </c>
      <c r="Q74" s="198"/>
      <c r="R74" s="198"/>
      <c r="S74" s="124" t="str">
        <f ca="1">IF(OR(P74="",COUNT(P74)=0),"",VLOOKUP(A74,入力シート➁!$A:$R,COLUMN(入力シート➁!G65),0))</f>
        <v/>
      </c>
      <c r="T74" s="121" t="str">
        <f ca="1">IF(V74="","",IFERROR(VLOOKUP($A74,入力シート➁!$A:$R,COLUMN(入力シート➁!$C$7),0),""))</f>
        <v/>
      </c>
      <c r="U74" s="125" t="str">
        <f ca="1">IF(OR(Y74="",VLOOKUP(A74,入力シート➁!$A:$R,COLUMN(入力シート➁!D65),0)=0),"",VLOOKUP(A74,入力シート➁!$A:$R,COLUMN(入力シート➁!D65),0))</f>
        <v/>
      </c>
      <c r="V74" s="123" t="str">
        <f ca="1">IF(U74="","",VLOOKUP($A74,入力シート➁!$A:$R,COLUMN(入力シート➁!$E$7),0))</f>
        <v/>
      </c>
      <c r="W74" s="195" t="str">
        <f t="shared" ca="1" si="11"/>
        <v/>
      </c>
      <c r="X74" s="199"/>
      <c r="Y74" s="197" t="str">
        <f ca="1">IF(VLOOKUP($A74,入力シート➁!$A:$R,COLUMN(入力シート➁!H65),0)=0,"",IF(VLOOKUP($A74,入力シート➁!$A:$R,COLUMN(入力シート➁!H65),0)&lt;0,"("&amp;-VLOOKUP($A74,入力シート➁!$A:$R,COLUMN(入力シート➁!H65),0)&amp;VLOOKUP($A74,入力シート➁!$A:$R,COLUMN(入力シート➁!I65),0)&amp;")",VLOOKUP($A74,入力シート➁!$A:$R,COLUMN(入力シート➁!H65),0)))</f>
        <v/>
      </c>
      <c r="Z74" s="198"/>
      <c r="AA74" s="198"/>
      <c r="AB74" s="124" t="str">
        <f ca="1">IF(OR(Y74="",COUNT(Y74)=0),"",VLOOKUP($A74,入力シート➁!$A:$R,COLUMN(入力シート➁!G65),0))</f>
        <v/>
      </c>
      <c r="AC74" s="121" t="str">
        <f ca="1">IF(AE74="","",IFERROR(VLOOKUP($A74,入力シート➁!$A:$R,COLUMN(入力シート➁!$C$7),0),""))</f>
        <v/>
      </c>
      <c r="AD74" s="125" t="str">
        <f ca="1">IF(OR(AH74="",VLOOKUP(A74,入力シート➁!$A:$R,COLUMN(入力シート➁!D65),0)=0),"",VLOOKUP(A74,入力シート➁!$A:$R,COLUMN(入力シート➁!D65),0))</f>
        <v/>
      </c>
      <c r="AE74" s="123" t="str">
        <f ca="1">IF(AD74="","",VLOOKUP($A74,入力シート➁!$A:$R,COLUMN(入力シート➁!$E$7),0))</f>
        <v/>
      </c>
      <c r="AF74" s="195" t="str">
        <f t="shared" ca="1" si="12"/>
        <v/>
      </c>
      <c r="AG74" s="199"/>
      <c r="AH74" s="197" t="str">
        <f ca="1">IF(VLOOKUP($A74,入力シート➁!$A:$R,COLUMN(入力シート➁!J65),0)=0,"",IF(VLOOKUP($A74,入力シート➁!$A:$R,COLUMN(入力シート➁!J65),0)&lt;0,"("&amp;-VLOOKUP($A74,入力シート➁!$A:$R,COLUMN(入力シート➁!J65),0)&amp;VLOOKUP($A74,入力シート➁!$A:$R,COLUMN(入力シート➁!K65),0)&amp;")",VLOOKUP($A74,入力シート➁!$A:$R,COLUMN(入力シート➁!J65),0)))</f>
        <v/>
      </c>
      <c r="AI74" s="198"/>
      <c r="AJ74" s="198"/>
      <c r="AK74" s="124" t="str">
        <f ca="1">IF(OR(AH74="",COUNT(AH74)=0),"",VLOOKUP($A74,入力シート➁!$A:$R,COLUMN(入力シート➁!G65),0))</f>
        <v/>
      </c>
      <c r="AL74" s="121" t="str">
        <f ca="1">IF(AN74="","",IFERROR(VLOOKUP($A74,入力シート➁!$A:$R,COLUMN(入力シート➁!$C$7),0),""))</f>
        <v/>
      </c>
      <c r="AM74" s="125" t="str">
        <f ca="1">IF(OR(AQ74=0,AQ74="",VLOOKUP(A74,入力シート➁!$A:$R,COLUMN(入力シート➁!D65),0)=0),"",VLOOKUP(A74,入力シート➁!$A:$R,COLUMN(入力シート➁!D65),0))</f>
        <v/>
      </c>
      <c r="AN74" s="123" t="str">
        <f ca="1">IF(AM74="","",VLOOKUP($A74,入力シート➁!$A:$R,COLUMN(入力シート➁!$E$7),0))</f>
        <v/>
      </c>
      <c r="AO74" s="195" t="str">
        <f t="shared" ca="1" si="13"/>
        <v/>
      </c>
      <c r="AP74" s="199"/>
      <c r="AQ74" s="197" t="str">
        <f ca="1">IF(AND(VLOOKUP($A74,入力シート➁!$A:$R,COLUMN(入力シート➁!L65),0)=0,VLOOKUP($A74,入力シート➁!$A:$R,COLUMN(入力シート➁!B65),0)=""),"",IF(VLOOKUP($A74,入力シート➁!$A:$R,COLUMN(入力シート➁!L65),0)&lt;0,"("&amp;-VLOOKUP($A74,入力シート➁!$A:$R,COLUMN(入力シート➁!L65),0)&amp;VLOOKUP($A74,入力シート➁!$A:$R,COLUMN(入力シート➁!M65),0)&amp;")",VLOOKUP($A74,入力シート➁!$A:$R,COLUMN(入力シート➁!L65),0)))</f>
        <v/>
      </c>
      <c r="AR74" s="198"/>
      <c r="AS74" s="198"/>
      <c r="AT74" s="124" t="str">
        <f ca="1">IF(OR(AQ74="",COUNT(AQ74)=0),"",VLOOKUP($A74,入力シート➁!$A:$R,COLUMN(入力シート➁!G65),0))</f>
        <v/>
      </c>
      <c r="AU74" s="200" t="str">
        <f ca="1">IF(VLOOKUP(A74,入力シート➁!$A:$R,COLUMN(入力シート➁!R65),0)=0,"",VLOOKUP(A74,入力シート➁!$A:$R,COLUMN(入力シート➁!R65),0))</f>
        <v/>
      </c>
      <c r="AV74" s="200"/>
      <c r="AW74" s="200"/>
      <c r="AX74" s="200"/>
      <c r="AY74" s="200"/>
      <c r="AZ74" s="200"/>
      <c r="BA74" s="200"/>
      <c r="BB74" s="200"/>
      <c r="BC74" s="200"/>
      <c r="BE74" s="17" t="str">
        <f ca="1">IF($B70="","非表示","表示")</f>
        <v>非表示</v>
      </c>
    </row>
    <row r="75" spans="1:57" ht="46.5" customHeight="1">
      <c r="A75" s="17">
        <f t="shared" ca="1" si="14"/>
        <v>24</v>
      </c>
      <c r="B75" s="192" t="str">
        <f ca="1">IF(AND(VLOOKUP(A75,入力シート➁!$A:$B,COLUMN(入力シート➁!$B$5),0)=0,AU75=""),"",IF(AND(VLOOKUP(A75,入力シート➁!$A:$B,COLUMN(入力シート➁!$B$5),0)=0,AU75&lt;&gt;""),IFERROR(IF(AND(OFFSET(B75,-2,0,1,1)=$B$14,OFFSET(B75,-19,0,1,1)="　　　　　　　〃"),OFFSET(B75,-20,0,1,1),IF(AND(OFFSET(B75,-2,0,1,1)=$B$14,OFFSET(B75,-19,0,1,1)&lt;&gt;"　　　　　　　〃"),OFFSET(B75,-19,0,1,1),"　　　　　　　〃")),"　　　　　　　〃"),(VLOOKUP(A75,入力シート➁!$A:$B,COLUMN(入力シート➁!$B$5),0))))</f>
        <v/>
      </c>
      <c r="C75" s="193"/>
      <c r="D75" s="193"/>
      <c r="E75" s="193"/>
      <c r="F75" s="193"/>
      <c r="G75" s="193"/>
      <c r="H75" s="193"/>
      <c r="I75" s="193"/>
      <c r="J75" s="194"/>
      <c r="K75" s="121" t="str">
        <f ca="1">IF(M75="","",IFERROR(VLOOKUP($A75,入力シート➁!$A:$R,COLUMN(入力シート➁!$C$7),0),""))</f>
        <v/>
      </c>
      <c r="L75" s="122" t="str">
        <f ca="1">IF(OR(P75="",VLOOKUP(A75,入力シート➁!$A:$R,COLUMN(入力シート➁!D66),0)=0),"",VLOOKUP(A75,入力シート➁!$A:$R,COLUMN(入力シート➁!D66),0))</f>
        <v/>
      </c>
      <c r="M75" s="123" t="str">
        <f ca="1">IF(L75="","",VLOOKUP($A75,入力シート➁!$A:$R,COLUMN(入力シート➁!$E$7),0))</f>
        <v/>
      </c>
      <c r="N75" s="195" t="str">
        <f t="shared" ca="1" si="10"/>
        <v/>
      </c>
      <c r="O75" s="196"/>
      <c r="P75" s="197" t="str">
        <f ca="1">IF(VLOOKUP($A75,入力シート➁!$A:$R,COLUMN(入力シート➁!F66),0)=0,"",IF(VLOOKUP($A75,入力シート➁!$A:$R,COLUMN(入力シート➁!F66),0)&lt;0,"("&amp;-VLOOKUP($A75,入力シート➁!$A:$R,COLUMN(入力シート➁!F66),0)&amp;VLOOKUP($A75,入力シート➁!$A:$R,COLUMN(入力シート➁!G66),0)&amp;")",VLOOKUP($A75,入力シート➁!$A:$R,COLUMN(入力シート➁!F66),0)))</f>
        <v/>
      </c>
      <c r="Q75" s="198"/>
      <c r="R75" s="198"/>
      <c r="S75" s="124" t="str">
        <f ca="1">IF(OR(P75="",COUNT(P75)=0),"",VLOOKUP(A75,入力シート➁!$A:$R,COLUMN(入力シート➁!G66),0))</f>
        <v/>
      </c>
      <c r="T75" s="121" t="str">
        <f ca="1">IF(V75="","",IFERROR(VLOOKUP($A75,入力シート➁!$A:$R,COLUMN(入力シート➁!$C$7),0),""))</f>
        <v/>
      </c>
      <c r="U75" s="125" t="str">
        <f ca="1">IF(OR(Y75="",VLOOKUP(A75,入力シート➁!$A:$R,COLUMN(入力シート➁!D66),0)=0),"",VLOOKUP(A75,入力シート➁!$A:$R,COLUMN(入力シート➁!D66),0))</f>
        <v/>
      </c>
      <c r="V75" s="123" t="str">
        <f ca="1">IF(U75="","",VLOOKUP($A75,入力シート➁!$A:$R,COLUMN(入力シート➁!$E$7),0))</f>
        <v/>
      </c>
      <c r="W75" s="195" t="str">
        <f t="shared" ca="1" si="11"/>
        <v/>
      </c>
      <c r="X75" s="199"/>
      <c r="Y75" s="197" t="str">
        <f ca="1">IF(VLOOKUP($A75,入力シート➁!$A:$R,COLUMN(入力シート➁!H66),0)=0,"",IF(VLOOKUP($A75,入力シート➁!$A:$R,COLUMN(入力シート➁!H66),0)&lt;0,"("&amp;-VLOOKUP($A75,入力シート➁!$A:$R,COLUMN(入力シート➁!H66),0)&amp;VLOOKUP($A75,入力シート➁!$A:$R,COLUMN(入力シート➁!I66),0)&amp;")",VLOOKUP($A75,入力シート➁!$A:$R,COLUMN(入力シート➁!H66),0)))</f>
        <v/>
      </c>
      <c r="Z75" s="198"/>
      <c r="AA75" s="198"/>
      <c r="AB75" s="124" t="str">
        <f ca="1">IF(OR(Y75="",COUNT(Y75)=0),"",VLOOKUP($A75,入力シート➁!$A:$R,COLUMN(入力シート➁!G66),0))</f>
        <v/>
      </c>
      <c r="AC75" s="121" t="str">
        <f ca="1">IF(AE75="","",IFERROR(VLOOKUP($A75,入力シート➁!$A:$R,COLUMN(入力シート➁!$C$7),0),""))</f>
        <v/>
      </c>
      <c r="AD75" s="125" t="str">
        <f ca="1">IF(OR(AH75="",VLOOKUP(A75,入力シート➁!$A:$R,COLUMN(入力シート➁!D66),0)=0),"",VLOOKUP(A75,入力シート➁!$A:$R,COLUMN(入力シート➁!D66),0))</f>
        <v/>
      </c>
      <c r="AE75" s="123" t="str">
        <f ca="1">IF(AD75="","",VLOOKUP($A75,入力シート➁!$A:$R,COLUMN(入力シート➁!$E$7),0))</f>
        <v/>
      </c>
      <c r="AF75" s="195" t="str">
        <f t="shared" ca="1" si="12"/>
        <v/>
      </c>
      <c r="AG75" s="199"/>
      <c r="AH75" s="197" t="str">
        <f ca="1">IF(VLOOKUP($A75,入力シート➁!$A:$R,COLUMN(入力シート➁!J66),0)=0,"",IF(VLOOKUP($A75,入力シート➁!$A:$R,COLUMN(入力シート➁!J66),0)&lt;0,"("&amp;-VLOOKUP($A75,入力シート➁!$A:$R,COLUMN(入力シート➁!J66),0)&amp;VLOOKUP($A75,入力シート➁!$A:$R,COLUMN(入力シート➁!K66),0)&amp;")",VLOOKUP($A75,入力シート➁!$A:$R,COLUMN(入力シート➁!J66),0)))</f>
        <v/>
      </c>
      <c r="AI75" s="198"/>
      <c r="AJ75" s="198"/>
      <c r="AK75" s="124" t="str">
        <f ca="1">IF(OR(AH75="",COUNT(AH75)=0),"",VLOOKUP($A75,入力シート➁!$A:$R,COLUMN(入力シート➁!G66),0))</f>
        <v/>
      </c>
      <c r="AL75" s="121" t="str">
        <f ca="1">IF(AN75="","",IFERROR(VLOOKUP($A75,入力シート➁!$A:$R,COLUMN(入力シート➁!$C$7),0),""))</f>
        <v/>
      </c>
      <c r="AM75" s="125" t="str">
        <f ca="1">IF(OR(AQ75=0,AQ75="",VLOOKUP(A75,入力シート➁!$A:$R,COLUMN(入力シート➁!D66),0)=0),"",VLOOKUP(A75,入力シート➁!$A:$R,COLUMN(入力シート➁!D66),0))</f>
        <v/>
      </c>
      <c r="AN75" s="123" t="str">
        <f ca="1">IF(AM75="","",VLOOKUP($A75,入力シート➁!$A:$R,COLUMN(入力シート➁!$E$7),0))</f>
        <v/>
      </c>
      <c r="AO75" s="195" t="str">
        <f t="shared" ca="1" si="13"/>
        <v/>
      </c>
      <c r="AP75" s="199"/>
      <c r="AQ75" s="197" t="str">
        <f ca="1">IF(AND(VLOOKUP($A75,入力シート➁!$A:$R,COLUMN(入力シート➁!L66),0)=0,VLOOKUP($A75,入力シート➁!$A:$R,COLUMN(入力シート➁!B66),0)=""),"",IF(VLOOKUP($A75,入力シート➁!$A:$R,COLUMN(入力シート➁!L66),0)&lt;0,"("&amp;-VLOOKUP($A75,入力シート➁!$A:$R,COLUMN(入力シート➁!L66),0)&amp;VLOOKUP($A75,入力シート➁!$A:$R,COLUMN(入力シート➁!M66),0)&amp;")",VLOOKUP($A75,入力シート➁!$A:$R,COLUMN(入力シート➁!L66),0)))</f>
        <v/>
      </c>
      <c r="AR75" s="198"/>
      <c r="AS75" s="198"/>
      <c r="AT75" s="124" t="str">
        <f ca="1">IF(OR(AQ75="",COUNT(AQ75)=0),"",VLOOKUP($A75,入力シート➁!$A:$R,COLUMN(入力シート➁!G66),0))</f>
        <v/>
      </c>
      <c r="AU75" s="200" t="str">
        <f ca="1">IF(VLOOKUP(A75,入力シート➁!$A:$R,COLUMN(入力シート➁!R66),0)=0,"",VLOOKUP(A75,入力シート➁!$A:$R,COLUMN(入力シート➁!R66),0))</f>
        <v/>
      </c>
      <c r="AV75" s="200"/>
      <c r="AW75" s="200"/>
      <c r="AX75" s="200"/>
      <c r="AY75" s="200"/>
      <c r="AZ75" s="200"/>
      <c r="BA75" s="200"/>
      <c r="BB75" s="200"/>
      <c r="BC75" s="200"/>
      <c r="BE75" s="17" t="str">
        <f ca="1">IF($B70="","非表示","表示")</f>
        <v>非表示</v>
      </c>
    </row>
    <row r="76" spans="1:57" ht="46.5" customHeight="1">
      <c r="A76" s="17">
        <f t="shared" ca="1" si="14"/>
        <v>25</v>
      </c>
      <c r="B76" s="192" t="str">
        <f ca="1">IF(AND(VLOOKUP(A76,入力シート➁!$A:$B,COLUMN(入力シート➁!$B$5),0)=0,AU76=""),"",IF(AND(VLOOKUP(A76,入力シート➁!$A:$B,COLUMN(入力シート➁!$B$5),0)=0,AU76&lt;&gt;""),IFERROR(IF(AND(OFFSET(B76,-2,0,1,1)=$B$14,OFFSET(B76,-19,0,1,1)="　　　　　　　〃"),OFFSET(B76,-20,0,1,1),IF(AND(OFFSET(B76,-2,0,1,1)=$B$14,OFFSET(B76,-19,0,1,1)&lt;&gt;"　　　　　　　〃"),OFFSET(B76,-19,0,1,1),"　　　　　　　〃")),"　　　　　　　〃"),(VLOOKUP(A76,入力シート➁!$A:$B,COLUMN(入力シート➁!$B$5),0))))</f>
        <v/>
      </c>
      <c r="C76" s="193"/>
      <c r="D76" s="193"/>
      <c r="E76" s="193"/>
      <c r="F76" s="193"/>
      <c r="G76" s="193"/>
      <c r="H76" s="193"/>
      <c r="I76" s="193"/>
      <c r="J76" s="194"/>
      <c r="K76" s="121" t="str">
        <f ca="1">IF(M76="","",IFERROR(VLOOKUP($A76,入力シート➁!$A:$R,COLUMN(入力シート➁!$C$7),0),""))</f>
        <v/>
      </c>
      <c r="L76" s="122" t="str">
        <f ca="1">IF(OR(P76="",VLOOKUP(A76,入力シート➁!$A:$R,COLUMN(入力シート➁!D67),0)=0),"",VLOOKUP(A76,入力シート➁!$A:$R,COLUMN(入力シート➁!D67),0))</f>
        <v/>
      </c>
      <c r="M76" s="123" t="str">
        <f ca="1">IF(L76="","",VLOOKUP($A76,入力シート➁!$A:$R,COLUMN(入力シート➁!$E$7),0))</f>
        <v/>
      </c>
      <c r="N76" s="195" t="str">
        <f t="shared" ca="1" si="10"/>
        <v/>
      </c>
      <c r="O76" s="196"/>
      <c r="P76" s="197" t="str">
        <f ca="1">IF(VLOOKUP($A76,入力シート➁!$A:$R,COLUMN(入力シート➁!F67),0)=0,"",IF(VLOOKUP($A76,入力シート➁!$A:$R,COLUMN(入力シート➁!F67),0)&lt;0,"("&amp;-VLOOKUP($A76,入力シート➁!$A:$R,COLUMN(入力シート➁!F67),0)&amp;VLOOKUP($A76,入力シート➁!$A:$R,COLUMN(入力シート➁!G67),0)&amp;")",VLOOKUP($A76,入力シート➁!$A:$R,COLUMN(入力シート➁!F67),0)))</f>
        <v/>
      </c>
      <c r="Q76" s="198"/>
      <c r="R76" s="198"/>
      <c r="S76" s="124" t="str">
        <f ca="1">IF(OR(P76="",COUNT(P76)=0),"",VLOOKUP(A76,入力シート➁!$A:$R,COLUMN(入力シート➁!G67),0))</f>
        <v/>
      </c>
      <c r="T76" s="121" t="str">
        <f ca="1">IF(V76="","",IFERROR(VLOOKUP($A76,入力シート➁!$A:$R,COLUMN(入力シート➁!$C$7),0),""))</f>
        <v/>
      </c>
      <c r="U76" s="125" t="str">
        <f ca="1">IF(OR(Y76="",VLOOKUP(A76,入力シート➁!$A:$R,COLUMN(入力シート➁!D67),0)=0),"",VLOOKUP(A76,入力シート➁!$A:$R,COLUMN(入力シート➁!D67),0))</f>
        <v/>
      </c>
      <c r="V76" s="123" t="str">
        <f ca="1">IF(U76="","",VLOOKUP($A76,入力シート➁!$A:$R,COLUMN(入力シート➁!$E$7),0))</f>
        <v/>
      </c>
      <c r="W76" s="195" t="str">
        <f t="shared" ca="1" si="11"/>
        <v/>
      </c>
      <c r="X76" s="199"/>
      <c r="Y76" s="197" t="str">
        <f ca="1">IF(VLOOKUP($A76,入力シート➁!$A:$R,COLUMN(入力シート➁!H67),0)=0,"",IF(VLOOKUP($A76,入力シート➁!$A:$R,COLUMN(入力シート➁!H67),0)&lt;0,"("&amp;-VLOOKUP($A76,入力シート➁!$A:$R,COLUMN(入力シート➁!H67),0)&amp;VLOOKUP($A76,入力シート➁!$A:$R,COLUMN(入力シート➁!I67),0)&amp;")",VLOOKUP($A76,入力シート➁!$A:$R,COLUMN(入力シート➁!H67),0)))</f>
        <v/>
      </c>
      <c r="Z76" s="198"/>
      <c r="AA76" s="198"/>
      <c r="AB76" s="124" t="str">
        <f ca="1">IF(OR(Y76="",COUNT(Y76)=0),"",VLOOKUP($A76,入力シート➁!$A:$R,COLUMN(入力シート➁!G67),0))</f>
        <v/>
      </c>
      <c r="AC76" s="121" t="str">
        <f ca="1">IF(AE76="","",IFERROR(VLOOKUP($A76,入力シート➁!$A:$R,COLUMN(入力シート➁!$C$7),0),""))</f>
        <v/>
      </c>
      <c r="AD76" s="125" t="str">
        <f ca="1">IF(OR(AH76="",VLOOKUP(A76,入力シート➁!$A:$R,COLUMN(入力シート➁!D67),0)=0),"",VLOOKUP(A76,入力シート➁!$A:$R,COLUMN(入力シート➁!D67),0))</f>
        <v/>
      </c>
      <c r="AE76" s="123" t="str">
        <f ca="1">IF(AD76="","",VLOOKUP($A76,入力シート➁!$A:$R,COLUMN(入力シート➁!$E$7),0))</f>
        <v/>
      </c>
      <c r="AF76" s="195" t="str">
        <f t="shared" ca="1" si="12"/>
        <v/>
      </c>
      <c r="AG76" s="199"/>
      <c r="AH76" s="197" t="str">
        <f ca="1">IF(VLOOKUP($A76,入力シート➁!$A:$R,COLUMN(入力シート➁!J67),0)=0,"",IF(VLOOKUP($A76,入力シート➁!$A:$R,COLUMN(入力シート➁!J67),0)&lt;0,"("&amp;-VLOOKUP($A76,入力シート➁!$A:$R,COLUMN(入力シート➁!J67),0)&amp;VLOOKUP($A76,入力シート➁!$A:$R,COLUMN(入力シート➁!K67),0)&amp;")",VLOOKUP($A76,入力シート➁!$A:$R,COLUMN(入力シート➁!J67),0)))</f>
        <v/>
      </c>
      <c r="AI76" s="198"/>
      <c r="AJ76" s="198"/>
      <c r="AK76" s="124" t="str">
        <f ca="1">IF(OR(AH76="",COUNT(AH76)=0),"",VLOOKUP($A76,入力シート➁!$A:$R,COLUMN(入力シート➁!G67),0))</f>
        <v/>
      </c>
      <c r="AL76" s="121" t="str">
        <f ca="1">IF(AN76="","",IFERROR(VLOOKUP($A76,入力シート➁!$A:$R,COLUMN(入力シート➁!$C$7),0),""))</f>
        <v/>
      </c>
      <c r="AM76" s="125" t="str">
        <f ca="1">IF(OR(AQ76=0,AQ76="",VLOOKUP(A76,入力シート➁!$A:$R,COLUMN(入力シート➁!D67),0)=0),"",VLOOKUP(A76,入力シート➁!$A:$R,COLUMN(入力シート➁!D67),0))</f>
        <v/>
      </c>
      <c r="AN76" s="123" t="str">
        <f ca="1">IF(AM76="","",VLOOKUP($A76,入力シート➁!$A:$R,COLUMN(入力シート➁!$E$7),0))</f>
        <v/>
      </c>
      <c r="AO76" s="195" t="str">
        <f t="shared" ca="1" si="13"/>
        <v/>
      </c>
      <c r="AP76" s="199"/>
      <c r="AQ76" s="197" t="str">
        <f ca="1">IF(AND(VLOOKUP($A76,入力シート➁!$A:$R,COLUMN(入力シート➁!L67),0)=0,VLOOKUP($A76,入力シート➁!$A:$R,COLUMN(入力シート➁!B67),0)=""),"",IF(VLOOKUP($A76,入力シート➁!$A:$R,COLUMN(入力シート➁!L67),0)&lt;0,"("&amp;-VLOOKUP($A76,入力シート➁!$A:$R,COLUMN(入力シート➁!L67),0)&amp;VLOOKUP($A76,入力シート➁!$A:$R,COLUMN(入力シート➁!M67),0)&amp;")",VLOOKUP($A76,入力シート➁!$A:$R,COLUMN(入力シート➁!L67),0)))</f>
        <v/>
      </c>
      <c r="AR76" s="198"/>
      <c r="AS76" s="198"/>
      <c r="AT76" s="124" t="str">
        <f ca="1">IF(OR(AQ76="",COUNT(AQ76)=0),"",VLOOKUP($A76,入力シート➁!$A:$R,COLUMN(入力シート➁!G67),0))</f>
        <v/>
      </c>
      <c r="AU76" s="200" t="str">
        <f ca="1">IF(VLOOKUP(A76,入力シート➁!$A:$R,COLUMN(入力シート➁!R67),0)=0,"",VLOOKUP(A76,入力シート➁!$A:$R,COLUMN(入力シート➁!R67),0))</f>
        <v/>
      </c>
      <c r="AV76" s="200"/>
      <c r="AW76" s="200"/>
      <c r="AX76" s="200"/>
      <c r="AY76" s="200"/>
      <c r="AZ76" s="200"/>
      <c r="BA76" s="200"/>
      <c r="BB76" s="200"/>
      <c r="BC76" s="200"/>
      <c r="BE76" s="17" t="str">
        <f ca="1">IF($B70="","非表示","表示")</f>
        <v>非表示</v>
      </c>
    </row>
    <row r="77" spans="1:57" ht="46.5" customHeight="1">
      <c r="A77" s="17">
        <f t="shared" ca="1" si="14"/>
        <v>26</v>
      </c>
      <c r="B77" s="192" t="str">
        <f ca="1">IF(AND(VLOOKUP(A77,入力シート➁!$A:$B,COLUMN(入力シート➁!$B$5),0)=0,AU77=""),"",IF(AND(VLOOKUP(A77,入力シート➁!$A:$B,COLUMN(入力シート➁!$B$5),0)=0,AU77&lt;&gt;""),IFERROR(IF(AND(OFFSET(B77,-2,0,1,1)=$B$14,OFFSET(B77,-19,0,1,1)="　　　　　　　〃"),OFFSET(B77,-20,0,1,1),IF(AND(OFFSET(B77,-2,0,1,1)=$B$14,OFFSET(B77,-19,0,1,1)&lt;&gt;"　　　　　　　〃"),OFFSET(B77,-19,0,1,1),"　　　　　　　〃")),"　　　　　　　〃"),(VLOOKUP(A77,入力シート➁!$A:$B,COLUMN(入力シート➁!$B$5),0))))</f>
        <v/>
      </c>
      <c r="C77" s="193"/>
      <c r="D77" s="193"/>
      <c r="E77" s="193"/>
      <c r="F77" s="193"/>
      <c r="G77" s="193"/>
      <c r="H77" s="193"/>
      <c r="I77" s="193"/>
      <c r="J77" s="194"/>
      <c r="K77" s="121" t="str">
        <f ca="1">IF(M77="","",IFERROR(VLOOKUP($A77,入力シート➁!$A:$R,COLUMN(入力シート➁!$C$7),0),""))</f>
        <v/>
      </c>
      <c r="L77" s="122" t="str">
        <f ca="1">IF(OR(P77="",VLOOKUP(A77,入力シート➁!$A:$R,COLUMN(入力シート➁!D68),0)=0),"",VLOOKUP(A77,入力シート➁!$A:$R,COLUMN(入力シート➁!D68),0))</f>
        <v/>
      </c>
      <c r="M77" s="123" t="str">
        <f ca="1">IF(L77="","",VLOOKUP($A77,入力シート➁!$A:$R,COLUMN(入力シート➁!$E$7),0))</f>
        <v/>
      </c>
      <c r="N77" s="195" t="str">
        <f t="shared" ca="1" si="10"/>
        <v/>
      </c>
      <c r="O77" s="196"/>
      <c r="P77" s="197" t="str">
        <f ca="1">IF(VLOOKUP($A77,入力シート➁!$A:$R,COLUMN(入力シート➁!F68),0)=0,"",IF(VLOOKUP($A77,入力シート➁!$A:$R,COLUMN(入力シート➁!F68),0)&lt;0,"("&amp;-VLOOKUP($A77,入力シート➁!$A:$R,COLUMN(入力シート➁!F68),0)&amp;VLOOKUP($A77,入力シート➁!$A:$R,COLUMN(入力シート➁!G68),0)&amp;")",VLOOKUP($A77,入力シート➁!$A:$R,COLUMN(入力シート➁!F68),0)))</f>
        <v/>
      </c>
      <c r="Q77" s="198"/>
      <c r="R77" s="198"/>
      <c r="S77" s="124" t="str">
        <f ca="1">IF(OR(P77="",COUNT(P77)=0),"",VLOOKUP(A77,入力シート➁!$A:$R,COLUMN(入力シート➁!G68),0))</f>
        <v/>
      </c>
      <c r="T77" s="121" t="str">
        <f ca="1">IF(V77="","",IFERROR(VLOOKUP($A77,入力シート➁!$A:$R,COLUMN(入力シート➁!$C$7),0),""))</f>
        <v/>
      </c>
      <c r="U77" s="125" t="str">
        <f ca="1">IF(OR(Y77="",VLOOKUP(A77,入力シート➁!$A:$R,COLUMN(入力シート➁!D68),0)=0),"",VLOOKUP(A77,入力シート➁!$A:$R,COLUMN(入力シート➁!D68),0))</f>
        <v/>
      </c>
      <c r="V77" s="123" t="str">
        <f ca="1">IF(U77="","",VLOOKUP($A77,入力シート➁!$A:$R,COLUMN(入力シート➁!$E$7),0))</f>
        <v/>
      </c>
      <c r="W77" s="195" t="str">
        <f t="shared" ca="1" si="11"/>
        <v/>
      </c>
      <c r="X77" s="199"/>
      <c r="Y77" s="197" t="str">
        <f ca="1">IF(VLOOKUP($A77,入力シート➁!$A:$R,COLUMN(入力シート➁!H68),0)=0,"",IF(VLOOKUP($A77,入力シート➁!$A:$R,COLUMN(入力シート➁!H68),0)&lt;0,"("&amp;-VLOOKUP($A77,入力シート➁!$A:$R,COLUMN(入力シート➁!H68),0)&amp;VLOOKUP($A77,入力シート➁!$A:$R,COLUMN(入力シート➁!I68),0)&amp;")",VLOOKUP($A77,入力シート➁!$A:$R,COLUMN(入力シート➁!H68),0)))</f>
        <v/>
      </c>
      <c r="Z77" s="198"/>
      <c r="AA77" s="198"/>
      <c r="AB77" s="124" t="str">
        <f ca="1">IF(OR(Y77="",COUNT(Y77)=0),"",VLOOKUP($A77,入力シート➁!$A:$R,COLUMN(入力シート➁!G68),0))</f>
        <v/>
      </c>
      <c r="AC77" s="121" t="str">
        <f ca="1">IF(AE77="","",IFERROR(VLOOKUP($A77,入力シート➁!$A:$R,COLUMN(入力シート➁!$C$7),0),""))</f>
        <v/>
      </c>
      <c r="AD77" s="125" t="str">
        <f ca="1">IF(OR(AH77="",VLOOKUP(A77,入力シート➁!$A:$R,COLUMN(入力シート➁!D68),0)=0),"",VLOOKUP(A77,入力シート➁!$A:$R,COLUMN(入力シート➁!D68),0))</f>
        <v/>
      </c>
      <c r="AE77" s="123" t="str">
        <f ca="1">IF(AD77="","",VLOOKUP($A77,入力シート➁!$A:$R,COLUMN(入力シート➁!$E$7),0))</f>
        <v/>
      </c>
      <c r="AF77" s="195" t="str">
        <f t="shared" ca="1" si="12"/>
        <v/>
      </c>
      <c r="AG77" s="199"/>
      <c r="AH77" s="197" t="str">
        <f ca="1">IF(VLOOKUP($A77,入力シート➁!$A:$R,COLUMN(入力シート➁!J68),0)=0,"",IF(VLOOKUP($A77,入力シート➁!$A:$R,COLUMN(入力シート➁!J68),0)&lt;0,"("&amp;-VLOOKUP($A77,入力シート➁!$A:$R,COLUMN(入力シート➁!J68),0)&amp;VLOOKUP($A77,入力シート➁!$A:$R,COLUMN(入力シート➁!K68),0)&amp;")",VLOOKUP($A77,入力シート➁!$A:$R,COLUMN(入力シート➁!J68),0)))</f>
        <v/>
      </c>
      <c r="AI77" s="198"/>
      <c r="AJ77" s="198"/>
      <c r="AK77" s="124" t="str">
        <f ca="1">IF(OR(AH77="",COUNT(AH77)=0),"",VLOOKUP($A77,入力シート➁!$A:$R,COLUMN(入力シート➁!G68),0))</f>
        <v/>
      </c>
      <c r="AL77" s="121" t="str">
        <f ca="1">IF(AN77="","",IFERROR(VLOOKUP($A77,入力シート➁!$A:$R,COLUMN(入力シート➁!$C$7),0),""))</f>
        <v/>
      </c>
      <c r="AM77" s="125" t="str">
        <f ca="1">IF(OR(AQ77=0,AQ77="",VLOOKUP(A77,入力シート➁!$A:$R,COLUMN(入力シート➁!D68),0)=0),"",VLOOKUP(A77,入力シート➁!$A:$R,COLUMN(入力シート➁!D68),0))</f>
        <v/>
      </c>
      <c r="AN77" s="123" t="str">
        <f ca="1">IF(AM77="","",VLOOKUP($A77,入力シート➁!$A:$R,COLUMN(入力シート➁!$E$7),0))</f>
        <v/>
      </c>
      <c r="AO77" s="195" t="str">
        <f t="shared" ca="1" si="13"/>
        <v/>
      </c>
      <c r="AP77" s="199"/>
      <c r="AQ77" s="197" t="str">
        <f ca="1">IF(AND(VLOOKUP($A77,入力シート➁!$A:$R,COLUMN(入力シート➁!L68),0)=0,VLOOKUP($A77,入力シート➁!$A:$R,COLUMN(入力シート➁!B68),0)=""),"",IF(VLOOKUP($A77,入力シート➁!$A:$R,COLUMN(入力シート➁!L68),0)&lt;0,"("&amp;-VLOOKUP($A77,入力シート➁!$A:$R,COLUMN(入力シート➁!L68),0)&amp;VLOOKUP($A77,入力シート➁!$A:$R,COLUMN(入力シート➁!M68),0)&amp;")",VLOOKUP($A77,入力シート➁!$A:$R,COLUMN(入力シート➁!L68),0)))</f>
        <v/>
      </c>
      <c r="AR77" s="198"/>
      <c r="AS77" s="198"/>
      <c r="AT77" s="124" t="str">
        <f ca="1">IF(OR(AQ77="",COUNT(AQ77)=0),"",VLOOKUP($A77,入力シート➁!$A:$R,COLUMN(入力シート➁!G68),0))</f>
        <v/>
      </c>
      <c r="AU77" s="200" t="str">
        <f ca="1">IF(VLOOKUP(A77,入力シート➁!$A:$R,COLUMN(入力シート➁!R68),0)=0,"",VLOOKUP(A77,入力シート➁!$A:$R,COLUMN(入力シート➁!R68),0))</f>
        <v/>
      </c>
      <c r="AV77" s="200"/>
      <c r="AW77" s="200"/>
      <c r="AX77" s="200"/>
      <c r="AY77" s="200"/>
      <c r="AZ77" s="200"/>
      <c r="BA77" s="200"/>
      <c r="BB77" s="200"/>
      <c r="BC77" s="200"/>
      <c r="BE77" s="17" t="str">
        <f ca="1">IF($B70="","非表示","表示")</f>
        <v>非表示</v>
      </c>
    </row>
    <row r="78" spans="1:57" ht="46.5" customHeight="1">
      <c r="A78" s="17">
        <f t="shared" ca="1" si="14"/>
        <v>27</v>
      </c>
      <c r="B78" s="192" t="str">
        <f ca="1">IF(AND(VLOOKUP(A78,入力シート➁!$A:$B,COLUMN(入力シート➁!$B$5),0)=0,AU78=""),"",IF(AND(VLOOKUP(A78,入力シート➁!$A:$B,COLUMN(入力シート➁!$B$5),0)=0,AU78&lt;&gt;""),IFERROR(IF(AND(OFFSET(B78,-2,0,1,1)=$B$14,OFFSET(B78,-19,0,1,1)="　　　　　　　〃"),OFFSET(B78,-20,0,1,1),IF(AND(OFFSET(B78,-2,0,1,1)=$B$14,OFFSET(B78,-19,0,1,1)&lt;&gt;"　　　　　　　〃"),OFFSET(B78,-19,0,1,1),"　　　　　　　〃")),"　　　　　　　〃"),(VLOOKUP(A78,入力シート➁!$A:$B,COLUMN(入力シート➁!$B$5),0))))</f>
        <v/>
      </c>
      <c r="C78" s="193"/>
      <c r="D78" s="193"/>
      <c r="E78" s="193"/>
      <c r="F78" s="193"/>
      <c r="G78" s="193"/>
      <c r="H78" s="193"/>
      <c r="I78" s="193"/>
      <c r="J78" s="194"/>
      <c r="K78" s="121" t="str">
        <f ca="1">IF(M78="","",IFERROR(VLOOKUP($A78,入力シート➁!$A:$R,COLUMN(入力シート➁!$C$7),0),""))</f>
        <v/>
      </c>
      <c r="L78" s="122" t="str">
        <f ca="1">IF(OR(P78="",VLOOKUP(A78,入力シート➁!$A:$R,COLUMN(入力シート➁!D69),0)=0),"",VLOOKUP(A78,入力シート➁!$A:$R,COLUMN(入力シート➁!D69),0))</f>
        <v/>
      </c>
      <c r="M78" s="123" t="str">
        <f ca="1">IF(L78="","",VLOOKUP($A78,入力シート➁!$A:$R,COLUMN(入力シート➁!$E$7),0))</f>
        <v/>
      </c>
      <c r="N78" s="195" t="str">
        <f t="shared" ca="1" si="10"/>
        <v/>
      </c>
      <c r="O78" s="196"/>
      <c r="P78" s="197" t="str">
        <f ca="1">IF(VLOOKUP($A78,入力シート➁!$A:$R,COLUMN(入力シート➁!F69),0)=0,"",IF(VLOOKUP($A78,入力シート➁!$A:$R,COLUMN(入力シート➁!F69),0)&lt;0,"("&amp;-VLOOKUP($A78,入力シート➁!$A:$R,COLUMN(入力シート➁!F69),0)&amp;VLOOKUP($A78,入力シート➁!$A:$R,COLUMN(入力シート➁!G69),0)&amp;")",VLOOKUP($A78,入力シート➁!$A:$R,COLUMN(入力シート➁!F69),0)))</f>
        <v/>
      </c>
      <c r="Q78" s="198"/>
      <c r="R78" s="198"/>
      <c r="S78" s="124" t="str">
        <f ca="1">IF(OR(P78="",COUNT(P78)=0),"",VLOOKUP(A78,入力シート➁!$A:$R,COLUMN(入力シート➁!G69),0))</f>
        <v/>
      </c>
      <c r="T78" s="121" t="str">
        <f ca="1">IF(V78="","",IFERROR(VLOOKUP($A78,入力シート➁!$A:$R,COLUMN(入力シート➁!$C$7),0),""))</f>
        <v/>
      </c>
      <c r="U78" s="125" t="str">
        <f ca="1">IF(OR(Y78="",VLOOKUP(A78,入力シート➁!$A:$R,COLUMN(入力シート➁!D69),0)=0),"",VLOOKUP(A78,入力シート➁!$A:$R,COLUMN(入力シート➁!D69),0))</f>
        <v/>
      </c>
      <c r="V78" s="123" t="str">
        <f ca="1">IF(U78="","",VLOOKUP($A78,入力シート➁!$A:$R,COLUMN(入力シート➁!$E$7),0))</f>
        <v/>
      </c>
      <c r="W78" s="195" t="str">
        <f t="shared" ca="1" si="11"/>
        <v/>
      </c>
      <c r="X78" s="199"/>
      <c r="Y78" s="197" t="str">
        <f ca="1">IF(VLOOKUP($A78,入力シート➁!$A:$R,COLUMN(入力シート➁!H69),0)=0,"",IF(VLOOKUP($A78,入力シート➁!$A:$R,COLUMN(入力シート➁!H69),0)&lt;0,"("&amp;-VLOOKUP($A78,入力シート➁!$A:$R,COLUMN(入力シート➁!H69),0)&amp;VLOOKUP($A78,入力シート➁!$A:$R,COLUMN(入力シート➁!I69),0)&amp;")",VLOOKUP($A78,入力シート➁!$A:$R,COLUMN(入力シート➁!H69),0)))</f>
        <v/>
      </c>
      <c r="Z78" s="198"/>
      <c r="AA78" s="198"/>
      <c r="AB78" s="124" t="str">
        <f ca="1">IF(OR(Y78="",COUNT(Y78)=0),"",VLOOKUP($A78,入力シート➁!$A:$R,COLUMN(入力シート➁!G69),0))</f>
        <v/>
      </c>
      <c r="AC78" s="121" t="str">
        <f ca="1">IF(AE78="","",IFERROR(VLOOKUP($A78,入力シート➁!$A:$R,COLUMN(入力シート➁!$C$7),0),""))</f>
        <v/>
      </c>
      <c r="AD78" s="125" t="str">
        <f ca="1">IF(OR(AH78="",VLOOKUP(A78,入力シート➁!$A:$R,COLUMN(入力シート➁!D69),0)=0),"",VLOOKUP(A78,入力シート➁!$A:$R,COLUMN(入力シート➁!D69),0))</f>
        <v/>
      </c>
      <c r="AE78" s="123" t="str">
        <f ca="1">IF(AD78="","",VLOOKUP($A78,入力シート➁!$A:$R,COLUMN(入力シート➁!$E$7),0))</f>
        <v/>
      </c>
      <c r="AF78" s="195" t="str">
        <f t="shared" ca="1" si="12"/>
        <v/>
      </c>
      <c r="AG78" s="199"/>
      <c r="AH78" s="197" t="str">
        <f ca="1">IF(VLOOKUP($A78,入力シート➁!$A:$R,COLUMN(入力シート➁!J69),0)=0,"",IF(VLOOKUP($A78,入力シート➁!$A:$R,COLUMN(入力シート➁!J69),0)&lt;0,"("&amp;-VLOOKUP($A78,入力シート➁!$A:$R,COLUMN(入力シート➁!J69),0)&amp;VLOOKUP($A78,入力シート➁!$A:$R,COLUMN(入力シート➁!K69),0)&amp;")",VLOOKUP($A78,入力シート➁!$A:$R,COLUMN(入力シート➁!J69),0)))</f>
        <v/>
      </c>
      <c r="AI78" s="198"/>
      <c r="AJ78" s="198"/>
      <c r="AK78" s="124" t="str">
        <f ca="1">IF(OR(AH78="",COUNT(AH78)=0),"",VLOOKUP($A78,入力シート➁!$A:$R,COLUMN(入力シート➁!G69),0))</f>
        <v/>
      </c>
      <c r="AL78" s="121" t="str">
        <f ca="1">IF(AN78="","",IFERROR(VLOOKUP($A78,入力シート➁!$A:$R,COLUMN(入力シート➁!$C$7),0),""))</f>
        <v/>
      </c>
      <c r="AM78" s="125" t="str">
        <f ca="1">IF(OR(AQ78=0,AQ78="",VLOOKUP(A78,入力シート➁!$A:$R,COLUMN(入力シート➁!D69),0)=0),"",VLOOKUP(A78,入力シート➁!$A:$R,COLUMN(入力シート➁!D69),0))</f>
        <v/>
      </c>
      <c r="AN78" s="123" t="str">
        <f ca="1">IF(AM78="","",VLOOKUP($A78,入力シート➁!$A:$R,COLUMN(入力シート➁!$E$7),0))</f>
        <v/>
      </c>
      <c r="AO78" s="195" t="str">
        <f t="shared" ca="1" si="13"/>
        <v/>
      </c>
      <c r="AP78" s="199"/>
      <c r="AQ78" s="197" t="str">
        <f ca="1">IF(AND(VLOOKUP($A78,入力シート➁!$A:$R,COLUMN(入力シート➁!L69),0)=0,VLOOKUP($A78,入力シート➁!$A:$R,COLUMN(入力シート➁!B69),0)=""),"",IF(VLOOKUP($A78,入力シート➁!$A:$R,COLUMN(入力シート➁!L69),0)&lt;0,"("&amp;-VLOOKUP($A78,入力シート➁!$A:$R,COLUMN(入力シート➁!L69),0)&amp;VLOOKUP($A78,入力シート➁!$A:$R,COLUMN(入力シート➁!M69),0)&amp;")",VLOOKUP($A78,入力シート➁!$A:$R,COLUMN(入力シート➁!L69),0)))</f>
        <v/>
      </c>
      <c r="AR78" s="198"/>
      <c r="AS78" s="198"/>
      <c r="AT78" s="124" t="str">
        <f ca="1">IF(OR(AQ78="",COUNT(AQ78)=0),"",VLOOKUP($A78,入力シート➁!$A:$R,COLUMN(入力シート➁!G69),0))</f>
        <v/>
      </c>
      <c r="AU78" s="200" t="str">
        <f ca="1">IF(VLOOKUP(A78,入力シート➁!$A:$R,COLUMN(入力シート➁!R69),0)=0,"",VLOOKUP(A78,入力シート➁!$A:$R,COLUMN(入力シート➁!R69),0))</f>
        <v/>
      </c>
      <c r="AV78" s="200"/>
      <c r="AW78" s="200"/>
      <c r="AX78" s="200"/>
      <c r="AY78" s="200"/>
      <c r="AZ78" s="200"/>
      <c r="BA78" s="200"/>
      <c r="BB78" s="200"/>
      <c r="BC78" s="200"/>
      <c r="BE78" s="17" t="str">
        <f ca="1">IF($B70="","非表示","表示")</f>
        <v>非表示</v>
      </c>
    </row>
    <row r="79" spans="1:57" ht="18.75" customHeight="1">
      <c r="B79" s="201" t="s">
        <v>66</v>
      </c>
      <c r="C79" s="201"/>
      <c r="D79" s="17" t="s">
        <v>67</v>
      </c>
      <c r="BE79" s="17" t="str">
        <f ca="1">IF($B70="","非表示","表示")</f>
        <v>非表示</v>
      </c>
    </row>
    <row r="80" spans="1:57" ht="18.75" customHeight="1">
      <c r="D80" s="17" t="s">
        <v>68</v>
      </c>
      <c r="BE80" s="17" t="str">
        <f ca="1">IF($B70="","非表示","表示")</f>
        <v>非表示</v>
      </c>
    </row>
    <row r="81" spans="2:57" ht="18.75" customHeight="1">
      <c r="D81" s="17" t="s">
        <v>69</v>
      </c>
      <c r="BE81" s="17" t="str">
        <f ca="1">IF($B70="","非表示","表示")</f>
        <v>非表示</v>
      </c>
    </row>
    <row r="82" spans="2:57" ht="18.75" customHeight="1">
      <c r="D82" s="17" t="s">
        <v>70</v>
      </c>
      <c r="BE82" s="17" t="str">
        <f ca="1">IF($B70="","非表示","表示")</f>
        <v>非表示</v>
      </c>
    </row>
    <row r="83" spans="2:57" ht="21" customHeight="1">
      <c r="B83" s="20" t="s">
        <v>55</v>
      </c>
      <c r="BE83" s="17" t="str">
        <f ca="1">IF($B97="","非表示","表示")</f>
        <v>非表示</v>
      </c>
    </row>
    <row r="84" spans="2:57" ht="10.5" customHeight="1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8"/>
      <c r="M84" s="29"/>
      <c r="N84" s="22"/>
      <c r="O84" s="22"/>
      <c r="P84" s="22"/>
      <c r="Q84" s="22"/>
      <c r="R84" s="22"/>
      <c r="S84" s="29"/>
      <c r="T84" s="22"/>
      <c r="U84" s="35"/>
      <c r="V84" s="36"/>
      <c r="W84" s="35"/>
      <c r="X84" s="35"/>
      <c r="Y84" s="35"/>
      <c r="Z84" s="35"/>
      <c r="AA84" s="35"/>
      <c r="AB84" s="36"/>
      <c r="AC84" s="35"/>
      <c r="AD84" s="35"/>
      <c r="AE84" s="36"/>
      <c r="AF84" s="35"/>
      <c r="AG84" s="22"/>
      <c r="AH84" s="22"/>
      <c r="AI84" s="22"/>
      <c r="AJ84" s="22"/>
      <c r="AK84" s="29"/>
      <c r="AL84" s="22"/>
      <c r="AM84" s="22"/>
      <c r="AN84" s="29"/>
      <c r="AO84" s="22"/>
      <c r="AP84" s="22"/>
      <c r="AQ84" s="22"/>
      <c r="AR84" s="22"/>
      <c r="AS84" s="22"/>
      <c r="AT84" s="29"/>
      <c r="AU84" s="22"/>
      <c r="AV84" s="35"/>
      <c r="AW84" s="35"/>
      <c r="AX84" s="35"/>
      <c r="AY84" s="35"/>
      <c r="AZ84" s="35"/>
      <c r="BA84" s="35"/>
      <c r="BB84" s="35"/>
      <c r="BC84" s="40">
        <f>$BC57+1</f>
        <v>4</v>
      </c>
      <c r="BE84" s="17" t="str">
        <f ca="1">IF($B97="","非表示","表示")</f>
        <v>非表示</v>
      </c>
    </row>
    <row r="85" spans="2:57" ht="25.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30"/>
      <c r="M85" s="31"/>
      <c r="N85" s="24"/>
      <c r="O85" s="24"/>
      <c r="P85" s="24"/>
      <c r="Q85" s="24"/>
      <c r="R85" s="24"/>
      <c r="S85" s="31"/>
      <c r="T85" s="24"/>
      <c r="U85" s="17"/>
      <c r="V85" s="202" t="str">
        <f>$V$4</f>
        <v>令和</v>
      </c>
      <c r="W85" s="202"/>
      <c r="X85" s="202"/>
      <c r="Y85" s="203" t="str">
        <f>$Y$4</f>
        <v/>
      </c>
      <c r="Z85" s="203"/>
      <c r="AA85" s="204" t="s">
        <v>56</v>
      </c>
      <c r="AB85" s="204"/>
      <c r="AC85" s="204"/>
      <c r="AD85" s="204"/>
      <c r="AE85" s="204"/>
      <c r="AF85" s="204"/>
      <c r="AG85" s="204"/>
      <c r="AH85" s="204"/>
      <c r="AJ85" s="24"/>
      <c r="AK85" s="31"/>
      <c r="AL85" s="24"/>
      <c r="AM85" s="24"/>
      <c r="AN85" s="31"/>
      <c r="AO85" s="24"/>
      <c r="AP85" s="24"/>
      <c r="AQ85" s="24"/>
      <c r="AR85" s="24"/>
      <c r="AS85" s="24"/>
      <c r="AT85" s="31"/>
      <c r="AU85" s="24"/>
      <c r="AV85" s="26"/>
      <c r="AW85" s="26"/>
      <c r="AX85" s="26"/>
      <c r="AY85" s="26"/>
      <c r="AZ85" s="26"/>
      <c r="BA85" s="26"/>
      <c r="BB85" s="26"/>
      <c r="BC85" s="41"/>
      <c r="BE85" s="17" t="str">
        <f ca="1">IF($B97="","非表示","表示")</f>
        <v>非表示</v>
      </c>
    </row>
    <row r="86" spans="2:57" ht="18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30"/>
      <c r="M86" s="31"/>
      <c r="N86" s="24"/>
      <c r="O86" s="24"/>
      <c r="P86" s="24"/>
      <c r="Q86" s="24"/>
      <c r="R86" s="24"/>
      <c r="S86" s="31"/>
      <c r="T86" s="24"/>
      <c r="U86" s="30"/>
      <c r="V86" s="31"/>
      <c r="AD86" s="17"/>
      <c r="AJ86" s="24"/>
      <c r="AK86" s="31"/>
      <c r="AQ86" s="24"/>
      <c r="AR86" s="24"/>
      <c r="AS86" s="24"/>
      <c r="AT86" s="205" t="str">
        <f>$AT$5</f>
        <v>　　年　　月　　日</v>
      </c>
      <c r="AU86" s="205"/>
      <c r="AV86" s="205"/>
      <c r="AW86" s="205"/>
      <c r="AX86" s="205"/>
      <c r="AY86" s="205"/>
      <c r="AZ86" s="205"/>
      <c r="BA86" s="205"/>
      <c r="BB86" s="205"/>
      <c r="BC86" s="41"/>
      <c r="BE86" s="17" t="str">
        <f ca="1">IF($B97="","非表示","表示")</f>
        <v>非表示</v>
      </c>
    </row>
    <row r="87" spans="2:57" ht="21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32"/>
      <c r="M87" s="33"/>
      <c r="O87" s="26"/>
      <c r="P87" s="26"/>
      <c r="Q87" s="26"/>
      <c r="R87" s="26"/>
      <c r="S87" s="33"/>
      <c r="T87" s="26"/>
      <c r="U87" s="32"/>
      <c r="V87" s="33"/>
      <c r="W87" s="26"/>
      <c r="X87" s="26"/>
      <c r="Y87" s="26"/>
      <c r="Z87" s="26"/>
      <c r="AA87" s="26"/>
      <c r="AB87" s="33"/>
      <c r="AC87" s="26"/>
      <c r="AD87" s="32"/>
      <c r="AE87" s="33"/>
      <c r="AF87" s="26"/>
      <c r="AG87" s="26"/>
      <c r="AH87" s="26"/>
      <c r="AI87" s="26"/>
      <c r="AJ87" s="26"/>
      <c r="AK87" s="33"/>
      <c r="AQ87" s="26"/>
      <c r="AR87" s="26"/>
      <c r="AS87" s="26"/>
      <c r="AT87" s="33"/>
      <c r="AU87" s="26"/>
      <c r="AV87" s="206"/>
      <c r="AW87" s="206"/>
      <c r="AX87" s="206"/>
      <c r="AY87" s="206"/>
      <c r="AZ87" s="206"/>
      <c r="BA87" s="206"/>
      <c r="BB87" s="206"/>
      <c r="BC87" s="41"/>
      <c r="BE87" s="17" t="str">
        <f ca="1">IF($B97="","非表示","表示")</f>
        <v>非表示</v>
      </c>
    </row>
    <row r="88" spans="2:57" ht="20.25" customHeight="1">
      <c r="B88" s="25"/>
      <c r="C88" s="207" t="s">
        <v>57</v>
      </c>
      <c r="D88" s="207"/>
      <c r="E88" s="207"/>
      <c r="F88" s="207"/>
      <c r="G88" s="207"/>
      <c r="H88" s="207"/>
      <c r="I88" s="207"/>
      <c r="J88" s="207"/>
      <c r="K88" s="207"/>
      <c r="L88" s="207"/>
      <c r="M88" s="33"/>
      <c r="N88" s="26"/>
      <c r="O88" s="26"/>
      <c r="P88" s="26"/>
      <c r="Q88" s="26"/>
      <c r="R88" s="26"/>
      <c r="S88" s="33"/>
      <c r="T88" s="26"/>
      <c r="U88" s="32"/>
      <c r="V88" s="33"/>
      <c r="W88" s="26"/>
      <c r="AB88" s="33"/>
      <c r="AC88" s="26"/>
      <c r="AD88" s="32"/>
      <c r="AE88" s="33"/>
      <c r="AF88" s="26"/>
      <c r="AG88" s="26"/>
      <c r="AH88" s="26"/>
      <c r="AI88" s="26"/>
      <c r="AJ88" s="26"/>
      <c r="AK88" s="33"/>
      <c r="AL88" s="26"/>
      <c r="AM88" s="26"/>
      <c r="AN88" s="33"/>
      <c r="AO88" s="26"/>
      <c r="AP88" s="26"/>
      <c r="AQ88" s="26"/>
      <c r="AR88" s="26"/>
      <c r="AS88" s="26"/>
      <c r="AT88" s="33"/>
      <c r="AU88" s="26"/>
      <c r="AV88" s="26"/>
      <c r="AW88" s="26"/>
      <c r="AX88" s="26"/>
      <c r="AY88" s="26"/>
      <c r="AZ88" s="26"/>
      <c r="BA88" s="26"/>
      <c r="BB88" s="26"/>
      <c r="BC88" s="41"/>
      <c r="BE88" s="17" t="str">
        <f ca="1">IF($B97="","非表示","表示")</f>
        <v>非表示</v>
      </c>
    </row>
    <row r="89" spans="2:57" ht="20.2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32"/>
      <c r="M89" s="33"/>
      <c r="N89" s="26"/>
      <c r="O89" s="26"/>
      <c r="P89" s="26"/>
      <c r="Q89" s="26"/>
      <c r="R89" s="26"/>
      <c r="S89" s="33"/>
      <c r="T89" s="26"/>
      <c r="U89" s="32"/>
      <c r="V89" s="33"/>
      <c r="W89" s="26"/>
      <c r="X89" s="26"/>
      <c r="Y89" s="26"/>
      <c r="Z89" s="26"/>
      <c r="AA89" s="26"/>
      <c r="AB89" s="33"/>
      <c r="AC89" s="26"/>
      <c r="AD89" s="32"/>
      <c r="AE89" s="33"/>
      <c r="AF89" s="26"/>
      <c r="AG89" s="26"/>
      <c r="AH89" s="26"/>
      <c r="AI89" s="26"/>
      <c r="AJ89" s="26"/>
      <c r="AK89" s="177" t="s">
        <v>58</v>
      </c>
      <c r="AL89" s="177"/>
      <c r="AM89" s="177"/>
      <c r="AN89" s="177"/>
      <c r="AP89" s="186" t="str">
        <f>$AP$8</f>
        <v/>
      </c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41"/>
      <c r="BE89" s="17" t="str">
        <f ca="1">IF($B97="","非表示","表示")</f>
        <v>非表示</v>
      </c>
    </row>
    <row r="90" spans="2:57" ht="20.25" customHeight="1"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32"/>
      <c r="M90" s="33"/>
      <c r="N90" s="26"/>
      <c r="O90" s="26"/>
      <c r="P90" s="26"/>
      <c r="Q90" s="26"/>
      <c r="R90" s="26"/>
      <c r="S90" s="33"/>
      <c r="T90" s="26"/>
      <c r="U90" s="32"/>
      <c r="V90" s="33"/>
      <c r="W90" s="26"/>
      <c r="X90" s="26"/>
      <c r="Y90" s="26"/>
      <c r="Z90" s="26"/>
      <c r="AA90" s="26"/>
      <c r="AB90" s="33"/>
      <c r="AC90" s="26"/>
      <c r="AD90" s="32"/>
      <c r="AE90" s="33"/>
      <c r="AF90" s="26"/>
      <c r="AG90" s="26"/>
      <c r="AH90" s="26"/>
      <c r="AI90" s="26"/>
      <c r="AJ90" s="26"/>
      <c r="AK90" s="178"/>
      <c r="AL90" s="178"/>
      <c r="AM90" s="178"/>
      <c r="AN90" s="178"/>
      <c r="AO90" s="37"/>
      <c r="AP90" s="187" t="str">
        <f>$AP$9</f>
        <v/>
      </c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41"/>
      <c r="BE90" s="17" t="str">
        <f ca="1">IF($B97="","非表示","表示")</f>
        <v>非表示</v>
      </c>
    </row>
    <row r="91" spans="2:57" ht="7.5" customHeight="1"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32"/>
      <c r="M91" s="33"/>
      <c r="N91" s="26"/>
      <c r="O91" s="26"/>
      <c r="P91" s="26"/>
      <c r="Q91" s="26"/>
      <c r="R91" s="26"/>
      <c r="S91" s="33"/>
      <c r="T91" s="26"/>
      <c r="U91" s="32"/>
      <c r="V91" s="33"/>
      <c r="W91" s="26"/>
      <c r="X91" s="26"/>
      <c r="Y91" s="26"/>
      <c r="Z91" s="26"/>
      <c r="AA91" s="26"/>
      <c r="AB91" s="33"/>
      <c r="AC91" s="26"/>
      <c r="AD91" s="32"/>
      <c r="AE91" s="33"/>
      <c r="AF91" s="26"/>
      <c r="AG91" s="26"/>
      <c r="AH91" s="26"/>
      <c r="AI91" s="26"/>
      <c r="AJ91" s="26"/>
      <c r="AK91" s="33"/>
      <c r="AL91" s="26"/>
      <c r="AM91" s="26"/>
      <c r="AN91" s="33"/>
      <c r="AO91" s="26"/>
      <c r="AP91" s="26"/>
      <c r="AQ91" s="26"/>
      <c r="AR91" s="26"/>
      <c r="AS91" s="26"/>
      <c r="AT91" s="33"/>
      <c r="AU91" s="26"/>
      <c r="AV91" s="26"/>
      <c r="AW91" s="26"/>
      <c r="AX91" s="26"/>
      <c r="AY91" s="26"/>
      <c r="AZ91" s="26"/>
      <c r="BA91" s="26"/>
      <c r="BB91" s="26"/>
      <c r="BC91" s="41"/>
      <c r="BE91" s="17" t="str">
        <f ca="1">IF($B97="","非表示","表示")</f>
        <v>非表示</v>
      </c>
    </row>
    <row r="92" spans="2:57" ht="20.25" customHeight="1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32"/>
      <c r="M92" s="33"/>
      <c r="N92" s="26"/>
      <c r="O92" s="26"/>
      <c r="P92" s="26"/>
      <c r="Q92" s="26"/>
      <c r="U92" s="17"/>
      <c r="AD92" s="32"/>
      <c r="AE92" s="33"/>
      <c r="AF92" s="26"/>
      <c r="AG92" s="26"/>
      <c r="AH92" s="26"/>
      <c r="AI92" s="26"/>
      <c r="AJ92" s="26"/>
      <c r="AK92" s="179" t="s">
        <v>59</v>
      </c>
      <c r="AL92" s="179"/>
      <c r="AM92" s="179"/>
      <c r="AN92" s="179"/>
      <c r="AP92" s="181" t="str">
        <f>$AP$11</f>
        <v/>
      </c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41"/>
      <c r="BE92" s="17" t="str">
        <f ca="1">IF($B97="","非表示","表示")</f>
        <v>非表示</v>
      </c>
    </row>
    <row r="93" spans="2:57" ht="20.25" customHeight="1">
      <c r="B93" s="25"/>
      <c r="D93" s="24" t="s">
        <v>12</v>
      </c>
      <c r="E93" s="26"/>
      <c r="F93" s="26"/>
      <c r="G93" s="27"/>
      <c r="H93" s="27"/>
      <c r="I93" s="27"/>
      <c r="J93" s="27"/>
      <c r="K93" s="27"/>
      <c r="L93" s="34"/>
      <c r="M93" s="33"/>
      <c r="N93" s="26"/>
      <c r="O93" s="26"/>
      <c r="P93" s="26"/>
      <c r="T93" s="188" t="s">
        <v>16</v>
      </c>
      <c r="U93" s="188"/>
      <c r="V93" s="188"/>
      <c r="W93" s="188"/>
      <c r="X93" s="37"/>
      <c r="Y93" s="126" t="str">
        <f>$Y$12</f>
        <v/>
      </c>
      <c r="Z93" s="38" t="s">
        <v>17</v>
      </c>
      <c r="AA93" s="189" t="str">
        <f>$AA$12</f>
        <v/>
      </c>
      <c r="AB93" s="189"/>
      <c r="AC93" s="39" t="s">
        <v>18</v>
      </c>
      <c r="AD93" s="32"/>
      <c r="AE93" s="33"/>
      <c r="AF93" s="26"/>
      <c r="AG93" s="26"/>
      <c r="AH93" s="26"/>
      <c r="AI93" s="26"/>
      <c r="AJ93" s="26"/>
      <c r="AK93" s="180"/>
      <c r="AL93" s="180"/>
      <c r="AM93" s="180"/>
      <c r="AN93" s="180"/>
      <c r="AO93" s="37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41"/>
      <c r="BE93" s="17" t="str">
        <f ca="1">IF($B97="","非表示","表示")</f>
        <v>非表示</v>
      </c>
    </row>
    <row r="94" spans="2:57" ht="12.75" customHeight="1"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32"/>
      <c r="M94" s="33"/>
      <c r="N94" s="26"/>
      <c r="O94" s="26"/>
      <c r="P94" s="26"/>
      <c r="Q94" s="26"/>
      <c r="R94" s="26"/>
      <c r="S94" s="33"/>
      <c r="T94" s="26"/>
      <c r="U94" s="32"/>
      <c r="V94" s="33"/>
      <c r="W94" s="26"/>
      <c r="X94" s="26"/>
      <c r="Y94" s="26"/>
      <c r="Z94" s="26"/>
      <c r="AA94" s="26"/>
      <c r="AB94" s="33"/>
      <c r="AC94" s="26"/>
      <c r="AD94" s="32"/>
      <c r="AE94" s="33"/>
      <c r="AF94" s="26"/>
      <c r="AG94" s="26"/>
      <c r="AH94" s="26"/>
      <c r="AI94" s="26"/>
      <c r="AJ94" s="26"/>
      <c r="AK94" s="33"/>
      <c r="AL94" s="26"/>
      <c r="AM94" s="26"/>
      <c r="AN94" s="33"/>
      <c r="AO94" s="26"/>
      <c r="AP94" s="26"/>
      <c r="AQ94" s="26"/>
      <c r="AR94" s="26"/>
      <c r="AS94" s="26"/>
      <c r="AT94" s="33"/>
      <c r="AU94" s="26"/>
      <c r="AV94" s="26"/>
      <c r="AW94" s="26"/>
      <c r="AX94" s="26"/>
      <c r="AY94" s="26"/>
      <c r="AZ94" s="26"/>
      <c r="BA94" s="26"/>
      <c r="BB94" s="26"/>
      <c r="BC94" s="41"/>
      <c r="BE94" s="17" t="str">
        <f ca="1">IF($B97="","非表示","表示")</f>
        <v>非表示</v>
      </c>
    </row>
    <row r="95" spans="2:57" ht="23.25" customHeight="1">
      <c r="B95" s="176" t="s">
        <v>60</v>
      </c>
      <c r="C95" s="176"/>
      <c r="D95" s="176"/>
      <c r="E95" s="176"/>
      <c r="F95" s="176"/>
      <c r="G95" s="176"/>
      <c r="H95" s="176"/>
      <c r="I95" s="176"/>
      <c r="J95" s="176"/>
      <c r="K95" s="176" t="s">
        <v>61</v>
      </c>
      <c r="L95" s="176"/>
      <c r="M95" s="176"/>
      <c r="N95" s="176"/>
      <c r="O95" s="176"/>
      <c r="P95" s="176"/>
      <c r="Q95" s="176"/>
      <c r="R95" s="176"/>
      <c r="S95" s="176"/>
      <c r="T95" s="183" t="s">
        <v>62</v>
      </c>
      <c r="U95" s="184"/>
      <c r="V95" s="184"/>
      <c r="W95" s="184"/>
      <c r="X95" s="184"/>
      <c r="Y95" s="184"/>
      <c r="Z95" s="184"/>
      <c r="AA95" s="184"/>
      <c r="AB95" s="185"/>
      <c r="AC95" s="183" t="s">
        <v>63</v>
      </c>
      <c r="AD95" s="184"/>
      <c r="AE95" s="184"/>
      <c r="AF95" s="184"/>
      <c r="AG95" s="184"/>
      <c r="AH95" s="184"/>
      <c r="AI95" s="184"/>
      <c r="AJ95" s="184"/>
      <c r="AK95" s="185"/>
      <c r="AL95" s="183" t="s">
        <v>64</v>
      </c>
      <c r="AM95" s="184"/>
      <c r="AN95" s="184"/>
      <c r="AO95" s="184"/>
      <c r="AP95" s="184"/>
      <c r="AQ95" s="184"/>
      <c r="AR95" s="184"/>
      <c r="AS95" s="184"/>
      <c r="AT95" s="185"/>
      <c r="AU95" s="176" t="s">
        <v>47</v>
      </c>
      <c r="AV95" s="176"/>
      <c r="AW95" s="176"/>
      <c r="AX95" s="176"/>
      <c r="AY95" s="176"/>
      <c r="AZ95" s="176"/>
      <c r="BA95" s="176"/>
      <c r="BB95" s="176"/>
      <c r="BC95" s="176"/>
      <c r="BE95" s="17" t="str">
        <f ca="1">IF($B97="","非表示","表示")</f>
        <v>非表示</v>
      </c>
    </row>
    <row r="96" spans="2:57" ht="23.25" customHeight="1">
      <c r="B96" s="176"/>
      <c r="C96" s="176"/>
      <c r="D96" s="176"/>
      <c r="E96" s="176"/>
      <c r="F96" s="176"/>
      <c r="G96" s="176"/>
      <c r="H96" s="176"/>
      <c r="I96" s="176"/>
      <c r="J96" s="176"/>
      <c r="K96" s="190" t="s">
        <v>38</v>
      </c>
      <c r="L96" s="190"/>
      <c r="M96" s="190"/>
      <c r="N96" s="190" t="s">
        <v>65</v>
      </c>
      <c r="O96" s="191"/>
      <c r="P96" s="190" t="s">
        <v>49</v>
      </c>
      <c r="Q96" s="190"/>
      <c r="R96" s="190"/>
      <c r="S96" s="190"/>
      <c r="T96" s="183" t="s">
        <v>38</v>
      </c>
      <c r="U96" s="184"/>
      <c r="V96" s="185"/>
      <c r="W96" s="176" t="s">
        <v>65</v>
      </c>
      <c r="X96" s="183"/>
      <c r="Y96" s="176" t="s">
        <v>49</v>
      </c>
      <c r="Z96" s="176"/>
      <c r="AA96" s="176"/>
      <c r="AB96" s="176"/>
      <c r="AC96" s="183" t="s">
        <v>38</v>
      </c>
      <c r="AD96" s="184"/>
      <c r="AE96" s="185"/>
      <c r="AF96" s="176" t="s">
        <v>65</v>
      </c>
      <c r="AG96" s="183"/>
      <c r="AH96" s="176" t="s">
        <v>49</v>
      </c>
      <c r="AI96" s="176"/>
      <c r="AJ96" s="176"/>
      <c r="AK96" s="176"/>
      <c r="AL96" s="183" t="s">
        <v>38</v>
      </c>
      <c r="AM96" s="184"/>
      <c r="AN96" s="185"/>
      <c r="AO96" s="176" t="s">
        <v>65</v>
      </c>
      <c r="AP96" s="183"/>
      <c r="AQ96" s="176" t="s">
        <v>49</v>
      </c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E96" s="17" t="str">
        <f ca="1">IF($B97="","非表示","表示")</f>
        <v>非表示</v>
      </c>
    </row>
    <row r="97" spans="1:57" ht="46.5" customHeight="1">
      <c r="A97" s="17">
        <f ca="1">$A78+1</f>
        <v>28</v>
      </c>
      <c r="B97" s="192" t="str">
        <f ca="1">IF(AND(VLOOKUP(A97,入力シート➁!$A:$B,COLUMN(入力シート➁!$B$5),0)=0,AU97=""),"",IF(AND(VLOOKUP(A97,入力シート➁!$A:$B,COLUMN(入力シート➁!$B$5),0)=0,AU97&lt;&gt;""),IFERROR(IF(AND(OFFSET(B97,-2,0,1,1)=$B$14,OFFSET(B97,-19,0,1,1)="　　　　　　　〃"),OFFSET(B97,-20,0,1,1),IF(AND(OFFSET(B97,-2,0,1,1)=$B$14,OFFSET(B97,-19,0,1,1)&lt;&gt;"　　　　　　　〃"),OFFSET(B97,-19,0,1,1),"　　　　　　　〃")),"　　　　　　　〃"),(VLOOKUP(A97,入力シート➁!$A:$B,COLUMN(入力シート➁!$B$5),0))))</f>
        <v/>
      </c>
      <c r="C97" s="193"/>
      <c r="D97" s="193"/>
      <c r="E97" s="193"/>
      <c r="F97" s="193"/>
      <c r="G97" s="193"/>
      <c r="H97" s="193"/>
      <c r="I97" s="193"/>
      <c r="J97" s="194"/>
      <c r="K97" s="121" t="str">
        <f ca="1">IF(M97="","",IFERROR(VLOOKUP($A97,入力シート➁!$A:$R,COLUMN(入力シート➁!$C$7),0),""))</f>
        <v/>
      </c>
      <c r="L97" s="122" t="str">
        <f ca="1">IF(OR(P97="",VLOOKUP(A97,入力シート➁!$A:$R,COLUMN(入力シート➁!D88),0)=0),"",VLOOKUP(A97,入力シート➁!$A:$R,COLUMN(入力シート➁!D88),0))</f>
        <v/>
      </c>
      <c r="M97" s="123" t="str">
        <f ca="1">IF(L97="","",VLOOKUP($A97,入力シート➁!$A:$R,COLUMN(入力シート➁!$E$7),0))</f>
        <v/>
      </c>
      <c r="N97" s="195" t="str">
        <f t="shared" ref="N97:N105" ca="1" si="15">IFERROR(IF(OR(P97="",P97&lt;=0),"",IF(AND(M97="V",K97&lt;&gt;""),ROUNDUP(P97/(VALUE(LEFT(K97,FIND("m",K97)-1))*L97),0),ROUNDUP(P97/L97,0))),"")</f>
        <v/>
      </c>
      <c r="O97" s="196"/>
      <c r="P97" s="197" t="str">
        <f ca="1">IF(VLOOKUP($A97,入力シート➁!$A:$R,COLUMN(入力シート➁!F88),0)=0,"",IF(VLOOKUP($A97,入力シート➁!$A:$R,COLUMN(入力シート➁!F88),0)&lt;0,"("&amp;-VLOOKUP($A97,入力シート➁!$A:$R,COLUMN(入力シート➁!F88),0)&amp;VLOOKUP($A97,入力シート➁!$A:$R,COLUMN(入力シート➁!G88),0)&amp;")",VLOOKUP($A97,入力シート➁!$A:$R,COLUMN(入力シート➁!F88),0)))</f>
        <v/>
      </c>
      <c r="Q97" s="198"/>
      <c r="R97" s="198"/>
      <c r="S97" s="124" t="str">
        <f ca="1">IF(OR(P97="",COUNT(P97)=0),"",VLOOKUP($A97,入力シート➁!$A:$R,COLUMN(入力シート➁!G88),0))</f>
        <v/>
      </c>
      <c r="T97" s="121" t="str">
        <f ca="1">IF(V97="","",IFERROR(VLOOKUP($A97,入力シート➁!$A:$R,COLUMN(入力シート➁!$C$7),0),""))</f>
        <v/>
      </c>
      <c r="U97" s="125" t="str">
        <f ca="1">IF(OR(Y97="",VLOOKUP(A97,入力シート➁!$A:$R,COLUMN(入力シート➁!D88),0)=0),"",VLOOKUP(A97,入力シート➁!$A:$R,COLUMN(入力シート➁!D88),0))</f>
        <v/>
      </c>
      <c r="V97" s="123" t="str">
        <f ca="1">IF(U97="","",VLOOKUP($A97,入力シート➁!$A:$R,COLUMN(入力シート➁!$E$7),0))</f>
        <v/>
      </c>
      <c r="W97" s="195" t="str">
        <f t="shared" ref="W97:W105" ca="1" si="16">IFERROR(IF(OR(Y97="",Y97&lt;=0),"",IF(AND(V97="V",T97&lt;&gt;""),ROUNDUP(Y97/(VALUE(LEFT(T97,FIND("m",T97)-1))*U97),0),ROUNDUP(Y97/U97,0))),"")</f>
        <v/>
      </c>
      <c r="X97" s="199"/>
      <c r="Y97" s="197" t="str">
        <f ca="1">IF(VLOOKUP($A97,入力シート➁!$A:$R,COLUMN(入力シート➁!H88),0)=0,"",IF(VLOOKUP($A97,入力シート➁!$A:$R,COLUMN(入力シート➁!H88),0)&lt;0,"("&amp;-VLOOKUP($A97,入力シート➁!$A:$R,COLUMN(入力シート➁!H88),0)&amp;VLOOKUP($A97,入力シート➁!$A:$R,COLUMN(入力シート➁!I88),0)&amp;")",VLOOKUP($A97,入力シート➁!$A:$R,COLUMN(入力シート➁!H88),0)))</f>
        <v/>
      </c>
      <c r="Z97" s="198"/>
      <c r="AA97" s="198"/>
      <c r="AB97" s="124" t="str">
        <f ca="1">IF(OR(Y97="",COUNT(Y97)=0),"",VLOOKUP($A97,入力シート➁!$A:$R,COLUMN(入力シート➁!G88),0))</f>
        <v/>
      </c>
      <c r="AC97" s="121" t="str">
        <f ca="1">IF(AE97="","",IFERROR(VLOOKUP($A97,入力シート➁!$A:$R,COLUMN(入力シート➁!$C$7),0),""))</f>
        <v/>
      </c>
      <c r="AD97" s="125" t="str">
        <f ca="1">IF(OR(AH97="",VLOOKUP(A97,入力シート➁!$A:$R,COLUMN(入力シート➁!D88),0)=0),"",VLOOKUP(A97,入力シート➁!$A:$R,COLUMN(入力シート➁!D88),0))</f>
        <v/>
      </c>
      <c r="AE97" s="123" t="str">
        <f ca="1">IF(AD97="","",VLOOKUP($A97,入力シート➁!$A:$R,COLUMN(入力シート➁!$E$7),0))</f>
        <v/>
      </c>
      <c r="AF97" s="195" t="str">
        <f t="shared" ref="AF97:AF105" ca="1" si="17">IFERROR(IF(OR(AH97="",AH97&lt;=0),"",IF(AND(AE97="V",AC97&lt;&gt;""),ROUNDUP(AH97/(VALUE(LEFT(AC97,FIND("m",AC97)-1))*AD97),0),ROUNDUP(AH97/AD97,0))),"")</f>
        <v/>
      </c>
      <c r="AG97" s="199"/>
      <c r="AH97" s="197" t="str">
        <f ca="1">IF(VLOOKUP($A97,入力シート➁!$A:$R,COLUMN(入力シート➁!J88),0)=0,"",IF(VLOOKUP($A97,入力シート➁!$A:$R,COLUMN(入力シート➁!J88),0)&lt;0,"("&amp;-VLOOKUP($A97,入力シート➁!$A:$R,COLUMN(入力シート➁!J88),0)&amp;VLOOKUP($A97,入力シート➁!$A:$R,COLUMN(入力シート➁!K88),0)&amp;")",VLOOKUP($A97,入力シート➁!$A:$R,COLUMN(入力シート➁!J88),0)))</f>
        <v/>
      </c>
      <c r="AI97" s="198"/>
      <c r="AJ97" s="198"/>
      <c r="AK97" s="124" t="str">
        <f ca="1">IF(OR(AH97="",COUNT(AH97)=0),"",VLOOKUP($A97,入力シート➁!$A:$R,COLUMN(入力シート➁!G88),0))</f>
        <v/>
      </c>
      <c r="AL97" s="121" t="str">
        <f ca="1">IF(AN97="","",IFERROR(VLOOKUP($A97,入力シート➁!$A:$R,COLUMN(入力シート➁!$C$7),0),""))</f>
        <v/>
      </c>
      <c r="AM97" s="125" t="str">
        <f ca="1">IF(OR(AQ97=0,AQ97="",VLOOKUP(A97,入力シート➁!$A:$R,COLUMN(入力シート➁!D88),0)=0),"",VLOOKUP(A97,入力シート➁!$A:$R,COLUMN(入力シート➁!D88),0))</f>
        <v/>
      </c>
      <c r="AN97" s="123" t="str">
        <f ca="1">IF(AM97="","",VLOOKUP($A97,入力シート➁!$A:$R,COLUMN(入力シート➁!$E$7),0))</f>
        <v/>
      </c>
      <c r="AO97" s="195" t="str">
        <f t="shared" ref="AO97:AO105" ca="1" si="18">IFERROR(IF(OR(AQ97="",AQ97&lt;=0),"",IF(AND(AN97="V",AL97&lt;&gt;""),ROUNDUP(AQ97/(VALUE(LEFT(AL97,FIND("m",AL97)-1))*AM97),0),ROUNDUP(AQ97/AM97,0))),"")</f>
        <v/>
      </c>
      <c r="AP97" s="199"/>
      <c r="AQ97" s="197" t="str">
        <f ca="1">IF(AND(VLOOKUP($A97,入力シート➁!$A:$R,COLUMN(入力シート➁!L88),0)=0,VLOOKUP($A97,入力シート➁!$A:$R,COLUMN(入力シート➁!B88),0)=""),"",IF(VLOOKUP($A97,入力シート➁!$A:$R,COLUMN(入力シート➁!L88),0)&lt;0,"("&amp;-VLOOKUP($A97,入力シート➁!$A:$R,COLUMN(入力シート➁!L88),0)&amp;VLOOKUP($A97,入力シート➁!$A:$R,COLUMN(入力シート➁!M88),0)&amp;")",VLOOKUP($A97,入力シート➁!$A:$R,COLUMN(入力シート➁!L88),0)))</f>
        <v/>
      </c>
      <c r="AR97" s="198"/>
      <c r="AS97" s="198"/>
      <c r="AT97" s="124" t="str">
        <f ca="1">IF(OR(AQ97="",COUNT(AQ97)=0),"",VLOOKUP($A97,入力シート➁!$A:$R,COLUMN(入力シート➁!G88),0))</f>
        <v/>
      </c>
      <c r="AU97" s="200" t="str">
        <f ca="1">IF(VLOOKUP(A97,入力シート➁!$A:$R,COLUMN(入力シート➁!R88),0)=0,"",VLOOKUP(A97,入力シート➁!$A:$R,COLUMN(入力シート➁!R88),0))</f>
        <v/>
      </c>
      <c r="AV97" s="200"/>
      <c r="AW97" s="200"/>
      <c r="AX97" s="200"/>
      <c r="AY97" s="200"/>
      <c r="AZ97" s="200"/>
      <c r="BA97" s="200"/>
      <c r="BB97" s="200"/>
      <c r="BC97" s="200"/>
      <c r="BE97" s="17" t="str">
        <f ca="1">IF($B97="","非表示","表示")</f>
        <v>非表示</v>
      </c>
    </row>
    <row r="98" spans="1:57" ht="46.5" customHeight="1">
      <c r="A98" s="17">
        <f t="shared" ref="A98:A105" ca="1" si="19">OFFSET(A98,-1,0,1,1)+1</f>
        <v>29</v>
      </c>
      <c r="B98" s="192" t="str">
        <f ca="1">IF(AND(VLOOKUP(A98,入力シート➁!$A:$B,COLUMN(入力シート➁!$B$5),0)=0,AU98=""),"",IF(AND(VLOOKUP(A98,入力シート➁!$A:$B,COLUMN(入力シート➁!$B$5),0)=0,AU98&lt;&gt;""),IFERROR(IF(AND(OFFSET(B98,-2,0,1,1)=$B$14,OFFSET(B98,-19,0,1,1)="　　　　　　　〃"),OFFSET(B98,-20,0,1,1),IF(AND(OFFSET(B98,-2,0,1,1)=$B$14,OFFSET(B98,-19,0,1,1)&lt;&gt;"　　　　　　　〃"),OFFSET(B98,-19,0,1,1),"　　　　　　　〃")),"　　　　　　　〃"),(VLOOKUP(A98,入力シート➁!$A:$B,COLUMN(入力シート➁!$B$5),0))))</f>
        <v/>
      </c>
      <c r="C98" s="193"/>
      <c r="D98" s="193"/>
      <c r="E98" s="193"/>
      <c r="F98" s="193"/>
      <c r="G98" s="193"/>
      <c r="H98" s="193"/>
      <c r="I98" s="193"/>
      <c r="J98" s="194"/>
      <c r="K98" s="121" t="str">
        <f ca="1">IF(M98="","",IFERROR(VLOOKUP($A98,入力シート➁!$A:$R,COLUMN(入力シート➁!$C$7),0),""))</f>
        <v/>
      </c>
      <c r="L98" s="122" t="str">
        <f ca="1">IF(OR(P98="",VLOOKUP(A98,入力シート➁!$A:$R,COLUMN(入力シート➁!D89),0)=0),"",VLOOKUP(A98,入力シート➁!$A:$R,COLUMN(入力シート➁!D89),0))</f>
        <v/>
      </c>
      <c r="M98" s="123" t="str">
        <f ca="1">IF(L98="","",VLOOKUP($A98,入力シート➁!$A:$R,COLUMN(入力シート➁!$E$7),0))</f>
        <v/>
      </c>
      <c r="N98" s="195" t="str">
        <f t="shared" ca="1" si="15"/>
        <v/>
      </c>
      <c r="O98" s="196"/>
      <c r="P98" s="197" t="str">
        <f ca="1">IF(VLOOKUP($A98,入力シート➁!$A:$R,COLUMN(入力シート➁!F89),0)=0,"",IF(VLOOKUP($A98,入力シート➁!$A:$R,COLUMN(入力シート➁!F89),0)&lt;0,"("&amp;-VLOOKUP($A98,入力シート➁!$A:$R,COLUMN(入力シート➁!F89),0)&amp;VLOOKUP($A98,入力シート➁!$A:$R,COLUMN(入力シート➁!G89),0)&amp;")",VLOOKUP($A98,入力シート➁!$A:$R,COLUMN(入力シート➁!F89),0)))</f>
        <v/>
      </c>
      <c r="Q98" s="198"/>
      <c r="R98" s="198"/>
      <c r="S98" s="124" t="str">
        <f ca="1">IF(OR(P98="",COUNT(P98)=0),"",VLOOKUP(A98,入力シート➁!$A:$R,COLUMN(入力シート➁!G89),0))</f>
        <v/>
      </c>
      <c r="T98" s="121" t="str">
        <f ca="1">IF(V98="","",IFERROR(VLOOKUP($A98,入力シート➁!$A:$R,COLUMN(入力シート➁!$C$7),0),""))</f>
        <v/>
      </c>
      <c r="U98" s="125" t="str">
        <f ca="1">IF(OR(Y98="",VLOOKUP(A98,入力シート➁!$A:$R,COLUMN(入力シート➁!D89),0)=0),"",VLOOKUP(A98,入力シート➁!$A:$R,COLUMN(入力シート➁!D89),0))</f>
        <v/>
      </c>
      <c r="V98" s="123" t="str">
        <f ca="1">IF(U98="","",VLOOKUP($A98,入力シート➁!$A:$R,COLUMN(入力シート➁!$E$7),0))</f>
        <v/>
      </c>
      <c r="W98" s="195" t="str">
        <f t="shared" ca="1" si="16"/>
        <v/>
      </c>
      <c r="X98" s="199"/>
      <c r="Y98" s="197" t="str">
        <f ca="1">IF(VLOOKUP($A98,入力シート➁!$A:$R,COLUMN(入力シート➁!H89),0)=0,"",IF(VLOOKUP($A98,入力シート➁!$A:$R,COLUMN(入力シート➁!H89),0)&lt;0,"("&amp;-VLOOKUP($A98,入力シート➁!$A:$R,COLUMN(入力シート➁!H89),0)&amp;VLOOKUP($A98,入力シート➁!$A:$R,COLUMN(入力シート➁!I89),0)&amp;")",VLOOKUP($A98,入力シート➁!$A:$R,COLUMN(入力シート➁!H89),0)))</f>
        <v/>
      </c>
      <c r="Z98" s="198"/>
      <c r="AA98" s="198"/>
      <c r="AB98" s="124" t="str">
        <f ca="1">IF(OR(Y98="",COUNT(Y98)=0),"",VLOOKUP($A98,入力シート➁!$A:$R,COLUMN(入力シート➁!G89),0))</f>
        <v/>
      </c>
      <c r="AC98" s="121" t="str">
        <f ca="1">IF(AE98="","",IFERROR(VLOOKUP($A98,入力シート➁!$A:$R,COLUMN(入力シート➁!$C$7),0),""))</f>
        <v/>
      </c>
      <c r="AD98" s="125" t="str">
        <f ca="1">IF(OR(AH98="",VLOOKUP(A98,入力シート➁!$A:$R,COLUMN(入力シート➁!D89),0)=0),"",VLOOKUP(A98,入力シート➁!$A:$R,COLUMN(入力シート➁!D89),0))</f>
        <v/>
      </c>
      <c r="AE98" s="123" t="str">
        <f ca="1">IF(AD98="","",VLOOKUP($A98,入力シート➁!$A:$R,COLUMN(入力シート➁!$E$7),0))</f>
        <v/>
      </c>
      <c r="AF98" s="195" t="str">
        <f t="shared" ca="1" si="17"/>
        <v/>
      </c>
      <c r="AG98" s="199"/>
      <c r="AH98" s="197" t="str">
        <f ca="1">IF(VLOOKUP($A98,入力シート➁!$A:$R,COLUMN(入力シート➁!J89),0)=0,"",IF(VLOOKUP($A98,入力シート➁!$A:$R,COLUMN(入力シート➁!J89),0)&lt;0,"("&amp;-VLOOKUP($A98,入力シート➁!$A:$R,COLUMN(入力シート➁!J89),0)&amp;VLOOKUP($A98,入力シート➁!$A:$R,COLUMN(入力シート➁!K89),0)&amp;")",VLOOKUP($A98,入力シート➁!$A:$R,COLUMN(入力シート➁!J89),0)))</f>
        <v/>
      </c>
      <c r="AI98" s="198"/>
      <c r="AJ98" s="198"/>
      <c r="AK98" s="124" t="str">
        <f ca="1">IF(OR(AH98="",COUNT(AH98)=0),"",VLOOKUP($A98,入力シート➁!$A:$R,COLUMN(入力シート➁!G89),0))</f>
        <v/>
      </c>
      <c r="AL98" s="121" t="str">
        <f ca="1">IF(AN98="","",IFERROR(VLOOKUP($A98,入力シート➁!$A:$R,COLUMN(入力シート➁!$C$7),0),""))</f>
        <v/>
      </c>
      <c r="AM98" s="125" t="str">
        <f ca="1">IF(OR(AQ98=0,AQ98="",VLOOKUP(A98,入力シート➁!$A:$R,COLUMN(入力シート➁!D89),0)=0),"",VLOOKUP(A98,入力シート➁!$A:$R,COLUMN(入力シート➁!D89),0))</f>
        <v/>
      </c>
      <c r="AN98" s="123" t="str">
        <f ca="1">IF(AM98="","",VLOOKUP($A98,入力シート➁!$A:$R,COLUMN(入力シート➁!$E$7),0))</f>
        <v/>
      </c>
      <c r="AO98" s="195" t="str">
        <f t="shared" ca="1" si="18"/>
        <v/>
      </c>
      <c r="AP98" s="199"/>
      <c r="AQ98" s="197" t="str">
        <f ca="1">IF(AND(VLOOKUP($A98,入力シート➁!$A:$R,COLUMN(入力シート➁!L89),0)=0,VLOOKUP($A98,入力シート➁!$A:$R,COLUMN(入力シート➁!B89),0)=""),"",IF(VLOOKUP($A98,入力シート➁!$A:$R,COLUMN(入力シート➁!L89),0)&lt;0,"("&amp;-VLOOKUP($A98,入力シート➁!$A:$R,COLUMN(入力シート➁!L89),0)&amp;VLOOKUP($A98,入力シート➁!$A:$R,COLUMN(入力シート➁!M89),0)&amp;")",VLOOKUP($A98,入力シート➁!$A:$R,COLUMN(入力シート➁!L89),0)))</f>
        <v/>
      </c>
      <c r="AR98" s="198"/>
      <c r="AS98" s="198"/>
      <c r="AT98" s="124" t="str">
        <f ca="1">IF(OR(AQ98="",COUNT(AQ98)=0),"",VLOOKUP($A98,入力シート➁!$A:$R,COLUMN(入力シート➁!G89),0))</f>
        <v/>
      </c>
      <c r="AU98" s="200" t="str">
        <f ca="1">IF(VLOOKUP(A98,入力シート➁!$A:$R,COLUMN(入力シート➁!R89),0)=0,"",VLOOKUP(A98,入力シート➁!$A:$R,COLUMN(入力シート➁!R89),0))</f>
        <v/>
      </c>
      <c r="AV98" s="200"/>
      <c r="AW98" s="200"/>
      <c r="AX98" s="200"/>
      <c r="AY98" s="200"/>
      <c r="AZ98" s="200"/>
      <c r="BA98" s="200"/>
      <c r="BB98" s="200"/>
      <c r="BC98" s="200"/>
      <c r="BE98" s="17" t="str">
        <f ca="1">IF($B97="","非表示","表示")</f>
        <v>非表示</v>
      </c>
    </row>
    <row r="99" spans="1:57" ht="46.5" customHeight="1">
      <c r="A99" s="17">
        <f t="shared" ca="1" si="19"/>
        <v>30</v>
      </c>
      <c r="B99" s="192" t="str">
        <f ca="1">IF(AND(VLOOKUP(A99,入力シート➁!$A:$B,COLUMN(入力シート➁!$B$5),0)=0,AU99=""),"",IF(AND(VLOOKUP(A99,入力シート➁!$A:$B,COLUMN(入力シート➁!$B$5),0)=0,AU99&lt;&gt;""),IFERROR(IF(AND(OFFSET(B99,-2,0,1,1)=$B$14,OFFSET(B99,-19,0,1,1)="　　　　　　　〃"),OFFSET(B99,-20,0,1,1),IF(AND(OFFSET(B99,-2,0,1,1)=$B$14,OFFSET(B99,-19,0,1,1)&lt;&gt;"　　　　　　　〃"),OFFSET(B99,-19,0,1,1),"　　　　　　　〃")),"　　　　　　　〃"),(VLOOKUP(A99,入力シート➁!$A:$B,COLUMN(入力シート➁!$B$5),0))))</f>
        <v/>
      </c>
      <c r="C99" s="193"/>
      <c r="D99" s="193"/>
      <c r="E99" s="193"/>
      <c r="F99" s="193"/>
      <c r="G99" s="193"/>
      <c r="H99" s="193"/>
      <c r="I99" s="193"/>
      <c r="J99" s="194"/>
      <c r="K99" s="121" t="str">
        <f ca="1">IF(M99="","",IFERROR(VLOOKUP($A99,入力シート➁!$A:$R,COLUMN(入力シート➁!$C$7),0),""))</f>
        <v/>
      </c>
      <c r="L99" s="122" t="str">
        <f ca="1">IF(OR(P99="",VLOOKUP(A99,入力シート➁!$A:$R,COLUMN(入力シート➁!D90),0)=0),"",VLOOKUP(A99,入力シート➁!$A:$R,COLUMN(入力シート➁!D90),0))</f>
        <v/>
      </c>
      <c r="M99" s="123" t="str">
        <f ca="1">IF(L99="","",VLOOKUP($A99,入力シート➁!$A:$R,COLUMN(入力シート➁!$E$7),0))</f>
        <v/>
      </c>
      <c r="N99" s="195" t="str">
        <f t="shared" ca="1" si="15"/>
        <v/>
      </c>
      <c r="O99" s="196"/>
      <c r="P99" s="197" t="str">
        <f ca="1">IF(VLOOKUP($A99,入力シート➁!$A:$R,COLUMN(入力シート➁!F90),0)=0,"",IF(VLOOKUP($A99,入力シート➁!$A:$R,COLUMN(入力シート➁!F90),0)&lt;0,"("&amp;-VLOOKUP($A99,入力シート➁!$A:$R,COLUMN(入力シート➁!F90),0)&amp;VLOOKUP($A99,入力シート➁!$A:$R,COLUMN(入力シート➁!G90),0)&amp;")",VLOOKUP($A99,入力シート➁!$A:$R,COLUMN(入力シート➁!F90),0)))</f>
        <v/>
      </c>
      <c r="Q99" s="198"/>
      <c r="R99" s="198"/>
      <c r="S99" s="124" t="str">
        <f ca="1">IF(OR(P99="",COUNT(P99)=0),"",VLOOKUP(A99,入力シート➁!$A:$R,COLUMN(入力シート➁!G90),0))</f>
        <v/>
      </c>
      <c r="T99" s="121" t="str">
        <f ca="1">IF(V99="","",IFERROR(VLOOKUP($A99,入力シート➁!$A:$R,COLUMN(入力シート➁!$C$7),0),""))</f>
        <v/>
      </c>
      <c r="U99" s="125" t="str">
        <f ca="1">IF(OR(Y99="",VLOOKUP(A99,入力シート➁!$A:$R,COLUMN(入力シート➁!D90),0)=0),"",VLOOKUP(A99,入力シート➁!$A:$R,COLUMN(入力シート➁!D90),0))</f>
        <v/>
      </c>
      <c r="V99" s="123" t="str">
        <f ca="1">IF(U99="","",VLOOKUP($A99,入力シート➁!$A:$R,COLUMN(入力シート➁!$E$7),0))</f>
        <v/>
      </c>
      <c r="W99" s="195" t="str">
        <f t="shared" ca="1" si="16"/>
        <v/>
      </c>
      <c r="X99" s="199"/>
      <c r="Y99" s="197" t="str">
        <f ca="1">IF(VLOOKUP($A99,入力シート➁!$A:$R,COLUMN(入力シート➁!H90),0)=0,"",IF(VLOOKUP($A99,入力シート➁!$A:$R,COLUMN(入力シート➁!H90),0)&lt;0,"("&amp;-VLOOKUP($A99,入力シート➁!$A:$R,COLUMN(入力シート➁!H90),0)&amp;VLOOKUP($A99,入力シート➁!$A:$R,COLUMN(入力シート➁!I90),0)&amp;")",VLOOKUP($A99,入力シート➁!$A:$R,COLUMN(入力シート➁!H90),0)))</f>
        <v/>
      </c>
      <c r="Z99" s="198"/>
      <c r="AA99" s="198"/>
      <c r="AB99" s="124" t="str">
        <f ca="1">IF(OR(Y99="",COUNT(Y99)=0),"",VLOOKUP($A99,入力シート➁!$A:$R,COLUMN(入力シート➁!G90),0))</f>
        <v/>
      </c>
      <c r="AC99" s="121" t="str">
        <f ca="1">IF(AE99="","",IFERROR(VLOOKUP($A99,入力シート➁!$A:$R,COLUMN(入力シート➁!$C$7),0),""))</f>
        <v/>
      </c>
      <c r="AD99" s="125" t="str">
        <f ca="1">IF(OR(AH99="",VLOOKUP(A99,入力シート➁!$A:$R,COLUMN(入力シート➁!D90),0)=0),"",VLOOKUP(A99,入力シート➁!$A:$R,COLUMN(入力シート➁!D90),0))</f>
        <v/>
      </c>
      <c r="AE99" s="123" t="str">
        <f ca="1">IF(AD99="","",VLOOKUP($A99,入力シート➁!$A:$R,COLUMN(入力シート➁!$E$7),0))</f>
        <v/>
      </c>
      <c r="AF99" s="195" t="str">
        <f t="shared" ca="1" si="17"/>
        <v/>
      </c>
      <c r="AG99" s="199"/>
      <c r="AH99" s="197" t="str">
        <f ca="1">IF(VLOOKUP($A99,入力シート➁!$A:$R,COLUMN(入力シート➁!J90),0)=0,"",IF(VLOOKUP($A99,入力シート➁!$A:$R,COLUMN(入力シート➁!J90),0)&lt;0,"("&amp;-VLOOKUP($A99,入力シート➁!$A:$R,COLUMN(入力シート➁!J90),0)&amp;VLOOKUP($A99,入力シート➁!$A:$R,COLUMN(入力シート➁!K90),0)&amp;")",VLOOKUP($A99,入力シート➁!$A:$R,COLUMN(入力シート➁!J90),0)))</f>
        <v/>
      </c>
      <c r="AI99" s="198"/>
      <c r="AJ99" s="198"/>
      <c r="AK99" s="124" t="str">
        <f ca="1">IF(OR(AH99="",COUNT(AH99)=0),"",VLOOKUP($A99,入力シート➁!$A:$R,COLUMN(入力シート➁!G90),0))</f>
        <v/>
      </c>
      <c r="AL99" s="121" t="str">
        <f ca="1">IF(AN99="","",IFERROR(VLOOKUP($A99,入力シート➁!$A:$R,COLUMN(入力シート➁!$C$7),0),""))</f>
        <v/>
      </c>
      <c r="AM99" s="125" t="str">
        <f ca="1">IF(OR(AQ99=0,AQ99="",VLOOKUP(A99,入力シート➁!$A:$R,COLUMN(入力シート➁!D90),0)=0),"",VLOOKUP(A99,入力シート➁!$A:$R,COLUMN(入力シート➁!D90),0))</f>
        <v/>
      </c>
      <c r="AN99" s="123" t="str">
        <f ca="1">IF(AM99="","",VLOOKUP($A99,入力シート➁!$A:$R,COLUMN(入力シート➁!$E$7),0))</f>
        <v/>
      </c>
      <c r="AO99" s="195" t="str">
        <f t="shared" ca="1" si="18"/>
        <v/>
      </c>
      <c r="AP99" s="199"/>
      <c r="AQ99" s="197" t="str">
        <f ca="1">IF(AND(VLOOKUP($A99,入力シート➁!$A:$R,COLUMN(入力シート➁!L90),0)=0,VLOOKUP($A99,入力シート➁!$A:$R,COLUMN(入力シート➁!B90),0)=""),"",IF(VLOOKUP($A99,入力シート➁!$A:$R,COLUMN(入力シート➁!L90),0)&lt;0,"("&amp;-VLOOKUP($A99,入力シート➁!$A:$R,COLUMN(入力シート➁!L90),0)&amp;VLOOKUP($A99,入力シート➁!$A:$R,COLUMN(入力シート➁!M90),0)&amp;")",VLOOKUP($A99,入力シート➁!$A:$R,COLUMN(入力シート➁!L90),0)))</f>
        <v/>
      </c>
      <c r="AR99" s="198"/>
      <c r="AS99" s="198"/>
      <c r="AT99" s="124" t="str">
        <f ca="1">IF(OR(AQ99="",COUNT(AQ99)=0),"",VLOOKUP($A99,入力シート➁!$A:$R,COLUMN(入力シート➁!G90),0))</f>
        <v/>
      </c>
      <c r="AU99" s="200" t="str">
        <f ca="1">IF(VLOOKUP(A99,入力シート➁!$A:$R,COLUMN(入力シート➁!R90),0)=0,"",VLOOKUP(A99,入力シート➁!$A:$R,COLUMN(入力シート➁!R90),0))</f>
        <v/>
      </c>
      <c r="AV99" s="200"/>
      <c r="AW99" s="200"/>
      <c r="AX99" s="200"/>
      <c r="AY99" s="200"/>
      <c r="AZ99" s="200"/>
      <c r="BA99" s="200"/>
      <c r="BB99" s="200"/>
      <c r="BC99" s="200"/>
      <c r="BE99" s="17" t="str">
        <f ca="1">IF($B97="","非表示","表示")</f>
        <v>非表示</v>
      </c>
    </row>
    <row r="100" spans="1:57" ht="46.5" customHeight="1">
      <c r="A100" s="17">
        <f t="shared" ca="1" si="19"/>
        <v>31</v>
      </c>
      <c r="B100" s="192" t="str">
        <f ca="1">IF(AND(VLOOKUP(A100,入力シート➁!$A:$B,COLUMN(入力シート➁!$B$5),0)=0,AU100=""),"",IF(AND(VLOOKUP(A100,入力シート➁!$A:$B,COLUMN(入力シート➁!$B$5),0)=0,AU100&lt;&gt;""),IFERROR(IF(AND(OFFSET(B100,-2,0,1,1)=$B$14,OFFSET(B100,-19,0,1,1)="　　　　　　　〃"),OFFSET(B100,-20,0,1,1),IF(AND(OFFSET(B100,-2,0,1,1)=$B$14,OFFSET(B100,-19,0,1,1)&lt;&gt;"　　　　　　　〃"),OFFSET(B100,-19,0,1,1),"　　　　　　　〃")),"　　　　　　　〃"),(VLOOKUP(A100,入力シート➁!$A:$B,COLUMN(入力シート➁!$B$5),0))))</f>
        <v/>
      </c>
      <c r="C100" s="193"/>
      <c r="D100" s="193"/>
      <c r="E100" s="193"/>
      <c r="F100" s="193"/>
      <c r="G100" s="193"/>
      <c r="H100" s="193"/>
      <c r="I100" s="193"/>
      <c r="J100" s="194"/>
      <c r="K100" s="121" t="str">
        <f ca="1">IF(M100="","",IFERROR(VLOOKUP($A100,入力シート➁!$A:$R,COLUMN(入力シート➁!$C$7),0),""))</f>
        <v/>
      </c>
      <c r="L100" s="122" t="str">
        <f ca="1">IF(OR(P100="",VLOOKUP(A100,入力シート➁!$A:$R,COLUMN(入力シート➁!D91),0)=0),"",VLOOKUP(A100,入力シート➁!$A:$R,COLUMN(入力シート➁!D91),0))</f>
        <v/>
      </c>
      <c r="M100" s="123" t="str">
        <f ca="1">IF(L100="","",VLOOKUP($A100,入力シート➁!$A:$R,COLUMN(入力シート➁!$E$7),0))</f>
        <v/>
      </c>
      <c r="N100" s="195" t="str">
        <f t="shared" ca="1" si="15"/>
        <v/>
      </c>
      <c r="O100" s="196"/>
      <c r="P100" s="197" t="str">
        <f ca="1">IF(VLOOKUP($A100,入力シート➁!$A:$R,COLUMN(入力シート➁!F91),0)=0,"",IF(VLOOKUP($A100,入力シート➁!$A:$R,COLUMN(入力シート➁!F91),0)&lt;0,"("&amp;-VLOOKUP($A100,入力シート➁!$A:$R,COLUMN(入力シート➁!F91),0)&amp;VLOOKUP($A100,入力シート➁!$A:$R,COLUMN(入力シート➁!G91),0)&amp;")",VLOOKUP($A100,入力シート➁!$A:$R,COLUMN(入力シート➁!F91),0)))</f>
        <v/>
      </c>
      <c r="Q100" s="198"/>
      <c r="R100" s="198"/>
      <c r="S100" s="124" t="str">
        <f ca="1">IF(OR(P100="",COUNT(P100)=0),"",VLOOKUP(A100,入力シート➁!$A:$R,COLUMN(入力シート➁!G91),0))</f>
        <v/>
      </c>
      <c r="T100" s="121" t="str">
        <f ca="1">IF(V100="","",IFERROR(VLOOKUP($A100,入力シート➁!$A:$R,COLUMN(入力シート➁!$C$7),0),""))</f>
        <v/>
      </c>
      <c r="U100" s="125" t="str">
        <f ca="1">IF(OR(Y100="",VLOOKUP(A100,入力シート➁!$A:$R,COLUMN(入力シート➁!D91),0)=0),"",VLOOKUP(A100,入力シート➁!$A:$R,COLUMN(入力シート➁!D91),0))</f>
        <v/>
      </c>
      <c r="V100" s="123" t="str">
        <f ca="1">IF(U100="","",VLOOKUP($A100,入力シート➁!$A:$R,COLUMN(入力シート➁!$E$7),0))</f>
        <v/>
      </c>
      <c r="W100" s="195" t="str">
        <f t="shared" ca="1" si="16"/>
        <v/>
      </c>
      <c r="X100" s="199"/>
      <c r="Y100" s="197" t="str">
        <f ca="1">IF(VLOOKUP($A100,入力シート➁!$A:$R,COLUMN(入力シート➁!H91),0)=0,"",IF(VLOOKUP($A100,入力シート➁!$A:$R,COLUMN(入力シート➁!H91),0)&lt;0,"("&amp;-VLOOKUP($A100,入力シート➁!$A:$R,COLUMN(入力シート➁!H91),0)&amp;VLOOKUP($A100,入力シート➁!$A:$R,COLUMN(入力シート➁!I91),0)&amp;")",VLOOKUP($A100,入力シート➁!$A:$R,COLUMN(入力シート➁!H91),0)))</f>
        <v/>
      </c>
      <c r="Z100" s="198"/>
      <c r="AA100" s="198"/>
      <c r="AB100" s="124" t="str">
        <f ca="1">IF(OR(Y100="",COUNT(Y100)=0),"",VLOOKUP($A100,入力シート➁!$A:$R,COLUMN(入力シート➁!G91),0))</f>
        <v/>
      </c>
      <c r="AC100" s="121" t="str">
        <f ca="1">IF(AE100="","",IFERROR(VLOOKUP($A100,入力シート➁!$A:$R,COLUMN(入力シート➁!$C$7),0),""))</f>
        <v/>
      </c>
      <c r="AD100" s="125" t="str">
        <f ca="1">IF(OR(AH100="",VLOOKUP(A100,入力シート➁!$A:$R,COLUMN(入力シート➁!D91),0)=0),"",VLOOKUP(A100,入力シート➁!$A:$R,COLUMN(入力シート➁!D91),0))</f>
        <v/>
      </c>
      <c r="AE100" s="123" t="str">
        <f ca="1">IF(AD100="","",VLOOKUP($A100,入力シート➁!$A:$R,COLUMN(入力シート➁!$E$7),0))</f>
        <v/>
      </c>
      <c r="AF100" s="195" t="str">
        <f t="shared" ca="1" si="17"/>
        <v/>
      </c>
      <c r="AG100" s="199"/>
      <c r="AH100" s="197" t="str">
        <f ca="1">IF(VLOOKUP($A100,入力シート➁!$A:$R,COLUMN(入力シート➁!J91),0)=0,"",IF(VLOOKUP($A100,入力シート➁!$A:$R,COLUMN(入力シート➁!J91),0)&lt;0,"("&amp;-VLOOKUP($A100,入力シート➁!$A:$R,COLUMN(入力シート➁!J91),0)&amp;VLOOKUP($A100,入力シート➁!$A:$R,COLUMN(入力シート➁!K91),0)&amp;")",VLOOKUP($A100,入力シート➁!$A:$R,COLUMN(入力シート➁!J91),0)))</f>
        <v/>
      </c>
      <c r="AI100" s="198"/>
      <c r="AJ100" s="198"/>
      <c r="AK100" s="124" t="str">
        <f ca="1">IF(OR(AH100="",COUNT(AH100)=0),"",VLOOKUP($A100,入力シート➁!$A:$R,COLUMN(入力シート➁!G91),0))</f>
        <v/>
      </c>
      <c r="AL100" s="121" t="str">
        <f ca="1">IF(AN100="","",IFERROR(VLOOKUP($A100,入力シート➁!$A:$R,COLUMN(入力シート➁!$C$7),0),""))</f>
        <v/>
      </c>
      <c r="AM100" s="125" t="str">
        <f ca="1">IF(OR(AQ100=0,AQ100="",VLOOKUP(A100,入力シート➁!$A:$R,COLUMN(入力シート➁!D91),0)=0),"",VLOOKUP(A100,入力シート➁!$A:$R,COLUMN(入力シート➁!D91),0))</f>
        <v/>
      </c>
      <c r="AN100" s="123" t="str">
        <f ca="1">IF(AM100="","",VLOOKUP($A100,入力シート➁!$A:$R,COLUMN(入力シート➁!$E$7),0))</f>
        <v/>
      </c>
      <c r="AO100" s="195" t="str">
        <f t="shared" ca="1" si="18"/>
        <v/>
      </c>
      <c r="AP100" s="199"/>
      <c r="AQ100" s="197" t="str">
        <f ca="1">IF(AND(VLOOKUP($A100,入力シート➁!$A:$R,COLUMN(入力シート➁!L91),0)=0,VLOOKUP($A100,入力シート➁!$A:$R,COLUMN(入力シート➁!B91),0)=""),"",IF(VLOOKUP($A100,入力シート➁!$A:$R,COLUMN(入力シート➁!L91),0)&lt;0,"("&amp;-VLOOKUP($A100,入力シート➁!$A:$R,COLUMN(入力シート➁!L91),0)&amp;VLOOKUP($A100,入力シート➁!$A:$R,COLUMN(入力シート➁!M91),0)&amp;")",VLOOKUP($A100,入力シート➁!$A:$R,COLUMN(入力シート➁!L91),0)))</f>
        <v/>
      </c>
      <c r="AR100" s="198"/>
      <c r="AS100" s="198"/>
      <c r="AT100" s="124" t="str">
        <f ca="1">IF(OR(AQ100="",COUNT(AQ100)=0),"",VLOOKUP($A100,入力シート➁!$A:$R,COLUMN(入力シート➁!G91),0))</f>
        <v/>
      </c>
      <c r="AU100" s="200" t="str">
        <f ca="1">IF(VLOOKUP(A100,入力シート➁!$A:$R,COLUMN(入力シート➁!R91),0)=0,"",VLOOKUP(A100,入力シート➁!$A:$R,COLUMN(入力シート➁!R91),0))</f>
        <v/>
      </c>
      <c r="AV100" s="200"/>
      <c r="AW100" s="200"/>
      <c r="AX100" s="200"/>
      <c r="AY100" s="200"/>
      <c r="AZ100" s="200"/>
      <c r="BA100" s="200"/>
      <c r="BB100" s="200"/>
      <c r="BC100" s="200"/>
      <c r="BE100" s="17" t="str">
        <f ca="1">IF($B97="","非表示","表示")</f>
        <v>非表示</v>
      </c>
    </row>
    <row r="101" spans="1:57" ht="46.5" customHeight="1">
      <c r="A101" s="17">
        <f t="shared" ca="1" si="19"/>
        <v>32</v>
      </c>
      <c r="B101" s="192" t="str">
        <f ca="1">IF(AND(VLOOKUP(A101,入力シート➁!$A:$B,COLUMN(入力シート➁!$B$5),0)=0,AU101=""),"",IF(AND(VLOOKUP(A101,入力シート➁!$A:$B,COLUMN(入力シート➁!$B$5),0)=0,AU101&lt;&gt;""),IFERROR(IF(AND(OFFSET(B101,-2,0,1,1)=$B$14,OFFSET(B101,-19,0,1,1)="　　　　　　　〃"),OFFSET(B101,-20,0,1,1),IF(AND(OFFSET(B101,-2,0,1,1)=$B$14,OFFSET(B101,-19,0,1,1)&lt;&gt;"　　　　　　　〃"),OFFSET(B101,-19,0,1,1),"　　　　　　　〃")),"　　　　　　　〃"),(VLOOKUP(A101,入力シート➁!$A:$B,COLUMN(入力シート➁!$B$5),0))))</f>
        <v/>
      </c>
      <c r="C101" s="193"/>
      <c r="D101" s="193"/>
      <c r="E101" s="193"/>
      <c r="F101" s="193"/>
      <c r="G101" s="193"/>
      <c r="H101" s="193"/>
      <c r="I101" s="193"/>
      <c r="J101" s="194"/>
      <c r="K101" s="121" t="str">
        <f ca="1">IF(M101="","",IFERROR(VLOOKUP($A101,入力シート➁!$A:$R,COLUMN(入力シート➁!$C$7),0),""))</f>
        <v/>
      </c>
      <c r="L101" s="122" t="str">
        <f ca="1">IF(OR(P101="",VLOOKUP(A101,入力シート➁!$A:$R,COLUMN(入力シート➁!D92),0)=0),"",VLOOKUP(A101,入力シート➁!$A:$R,COLUMN(入力シート➁!D92),0))</f>
        <v/>
      </c>
      <c r="M101" s="123" t="str">
        <f ca="1">IF(L101="","",VLOOKUP($A101,入力シート➁!$A:$R,COLUMN(入力シート➁!$E$7),0))</f>
        <v/>
      </c>
      <c r="N101" s="195" t="str">
        <f t="shared" ca="1" si="15"/>
        <v/>
      </c>
      <c r="O101" s="196"/>
      <c r="P101" s="197" t="str">
        <f ca="1">IF(VLOOKUP($A101,入力シート➁!$A:$R,COLUMN(入力シート➁!F92),0)=0,"",IF(VLOOKUP($A101,入力シート➁!$A:$R,COLUMN(入力シート➁!F92),0)&lt;0,"("&amp;-VLOOKUP($A101,入力シート➁!$A:$R,COLUMN(入力シート➁!F92),0)&amp;VLOOKUP($A101,入力シート➁!$A:$R,COLUMN(入力シート➁!G92),0)&amp;")",VLOOKUP($A101,入力シート➁!$A:$R,COLUMN(入力シート➁!F92),0)))</f>
        <v/>
      </c>
      <c r="Q101" s="198"/>
      <c r="R101" s="198"/>
      <c r="S101" s="124" t="str">
        <f ca="1">IF(OR(P101="",COUNT(P101)=0),"",VLOOKUP(A101,入力シート➁!$A:$R,COLUMN(入力シート➁!G92),0))</f>
        <v/>
      </c>
      <c r="T101" s="121" t="str">
        <f ca="1">IF(V101="","",IFERROR(VLOOKUP($A101,入力シート➁!$A:$R,COLUMN(入力シート➁!$C$7),0),""))</f>
        <v/>
      </c>
      <c r="U101" s="125" t="str">
        <f ca="1">IF(OR(Y101="",VLOOKUP(A101,入力シート➁!$A:$R,COLUMN(入力シート➁!D92),0)=0),"",VLOOKUP(A101,入力シート➁!$A:$R,COLUMN(入力シート➁!D92),0))</f>
        <v/>
      </c>
      <c r="V101" s="123" t="str">
        <f ca="1">IF(U101="","",VLOOKUP($A101,入力シート➁!$A:$R,COLUMN(入力シート➁!$E$7),0))</f>
        <v/>
      </c>
      <c r="W101" s="195" t="str">
        <f t="shared" ca="1" si="16"/>
        <v/>
      </c>
      <c r="X101" s="199"/>
      <c r="Y101" s="197" t="str">
        <f ca="1">IF(VLOOKUP($A101,入力シート➁!$A:$R,COLUMN(入力シート➁!H92),0)=0,"",IF(VLOOKUP($A101,入力シート➁!$A:$R,COLUMN(入力シート➁!H92),0)&lt;0,"("&amp;-VLOOKUP($A101,入力シート➁!$A:$R,COLUMN(入力シート➁!H92),0)&amp;VLOOKUP($A101,入力シート➁!$A:$R,COLUMN(入力シート➁!I92),0)&amp;")",VLOOKUP($A101,入力シート➁!$A:$R,COLUMN(入力シート➁!H92),0)))</f>
        <v/>
      </c>
      <c r="Z101" s="198"/>
      <c r="AA101" s="198"/>
      <c r="AB101" s="124" t="str">
        <f ca="1">IF(OR(Y101="",COUNT(Y101)=0),"",VLOOKUP($A101,入力シート➁!$A:$R,COLUMN(入力シート➁!G92),0))</f>
        <v/>
      </c>
      <c r="AC101" s="121" t="str">
        <f ca="1">IF(AE101="","",IFERROR(VLOOKUP($A101,入力シート➁!$A:$R,COLUMN(入力シート➁!$C$7),0),""))</f>
        <v/>
      </c>
      <c r="AD101" s="125" t="str">
        <f ca="1">IF(OR(AH101="",VLOOKUP(A101,入力シート➁!$A:$R,COLUMN(入力シート➁!D92),0)=0),"",VLOOKUP(A101,入力シート➁!$A:$R,COLUMN(入力シート➁!D92),0))</f>
        <v/>
      </c>
      <c r="AE101" s="123" t="str">
        <f ca="1">IF(AD101="","",VLOOKUP($A101,入力シート➁!$A:$R,COLUMN(入力シート➁!$E$7),0))</f>
        <v/>
      </c>
      <c r="AF101" s="195" t="str">
        <f t="shared" ca="1" si="17"/>
        <v/>
      </c>
      <c r="AG101" s="199"/>
      <c r="AH101" s="197" t="str">
        <f ca="1">IF(VLOOKUP($A101,入力シート➁!$A:$R,COLUMN(入力シート➁!J92),0)=0,"",IF(VLOOKUP($A101,入力シート➁!$A:$R,COLUMN(入力シート➁!J92),0)&lt;0,"("&amp;-VLOOKUP($A101,入力シート➁!$A:$R,COLUMN(入力シート➁!J92),0)&amp;VLOOKUP($A101,入力シート➁!$A:$R,COLUMN(入力シート➁!K92),0)&amp;")",VLOOKUP($A101,入力シート➁!$A:$R,COLUMN(入力シート➁!J92),0)))</f>
        <v/>
      </c>
      <c r="AI101" s="198"/>
      <c r="AJ101" s="198"/>
      <c r="AK101" s="124" t="str">
        <f ca="1">IF(OR(AH101="",COUNT(AH101)=0),"",VLOOKUP($A101,入力シート➁!$A:$R,COLUMN(入力シート➁!G92),0))</f>
        <v/>
      </c>
      <c r="AL101" s="121" t="str">
        <f ca="1">IF(AN101="","",IFERROR(VLOOKUP($A101,入力シート➁!$A:$R,COLUMN(入力シート➁!$C$7),0),""))</f>
        <v/>
      </c>
      <c r="AM101" s="125" t="str">
        <f ca="1">IF(OR(AQ101=0,AQ101="",VLOOKUP(A101,入力シート➁!$A:$R,COLUMN(入力シート➁!D92),0)=0),"",VLOOKUP(A101,入力シート➁!$A:$R,COLUMN(入力シート➁!D92),0))</f>
        <v/>
      </c>
      <c r="AN101" s="123" t="str">
        <f ca="1">IF(AM101="","",VLOOKUP($A101,入力シート➁!$A:$R,COLUMN(入力シート➁!$E$7),0))</f>
        <v/>
      </c>
      <c r="AO101" s="195" t="str">
        <f t="shared" ca="1" si="18"/>
        <v/>
      </c>
      <c r="AP101" s="199"/>
      <c r="AQ101" s="197" t="str">
        <f ca="1">IF(AND(VLOOKUP($A101,入力シート➁!$A:$R,COLUMN(入力シート➁!L92),0)=0,VLOOKUP($A101,入力シート➁!$A:$R,COLUMN(入力シート➁!B92),0)=""),"",IF(VLOOKUP($A101,入力シート➁!$A:$R,COLUMN(入力シート➁!L92),0)&lt;0,"("&amp;-VLOOKUP($A101,入力シート➁!$A:$R,COLUMN(入力シート➁!L92),0)&amp;VLOOKUP($A101,入力シート➁!$A:$R,COLUMN(入力シート➁!M92),0)&amp;")",VLOOKUP($A101,入力シート➁!$A:$R,COLUMN(入力シート➁!L92),0)))</f>
        <v/>
      </c>
      <c r="AR101" s="198"/>
      <c r="AS101" s="198"/>
      <c r="AT101" s="124" t="str">
        <f ca="1">IF(OR(AQ101="",COUNT(AQ101)=0),"",VLOOKUP($A101,入力シート➁!$A:$R,COLUMN(入力シート➁!G92),0))</f>
        <v/>
      </c>
      <c r="AU101" s="200" t="str">
        <f ca="1">IF(VLOOKUP(A101,入力シート➁!$A:$R,COLUMN(入力シート➁!R92),0)=0,"",VLOOKUP(A101,入力シート➁!$A:$R,COLUMN(入力シート➁!R92),0))</f>
        <v/>
      </c>
      <c r="AV101" s="200"/>
      <c r="AW101" s="200"/>
      <c r="AX101" s="200"/>
      <c r="AY101" s="200"/>
      <c r="AZ101" s="200"/>
      <c r="BA101" s="200"/>
      <c r="BB101" s="200"/>
      <c r="BC101" s="200"/>
      <c r="BE101" s="17" t="str">
        <f ca="1">IF($B97="","非表示","表示")</f>
        <v>非表示</v>
      </c>
    </row>
    <row r="102" spans="1:57" ht="46.5" customHeight="1">
      <c r="A102" s="17">
        <f t="shared" ca="1" si="19"/>
        <v>33</v>
      </c>
      <c r="B102" s="192" t="str">
        <f ca="1">IF(AND(VLOOKUP(A102,入力シート➁!$A:$B,COLUMN(入力シート➁!$B$5),0)=0,AU102=""),"",IF(AND(VLOOKUP(A102,入力シート➁!$A:$B,COLUMN(入力シート➁!$B$5),0)=0,AU102&lt;&gt;""),IFERROR(IF(AND(OFFSET(B102,-2,0,1,1)=$B$14,OFFSET(B102,-19,0,1,1)="　　　　　　　〃"),OFFSET(B102,-20,0,1,1),IF(AND(OFFSET(B102,-2,0,1,1)=$B$14,OFFSET(B102,-19,0,1,1)&lt;&gt;"　　　　　　　〃"),OFFSET(B102,-19,0,1,1),"　　　　　　　〃")),"　　　　　　　〃"),(VLOOKUP(A102,入力シート➁!$A:$B,COLUMN(入力シート➁!$B$5),0))))</f>
        <v/>
      </c>
      <c r="C102" s="193"/>
      <c r="D102" s="193"/>
      <c r="E102" s="193"/>
      <c r="F102" s="193"/>
      <c r="G102" s="193"/>
      <c r="H102" s="193"/>
      <c r="I102" s="193"/>
      <c r="J102" s="194"/>
      <c r="K102" s="121" t="str">
        <f ca="1">IF(M102="","",IFERROR(VLOOKUP($A102,入力シート➁!$A:$R,COLUMN(入力シート➁!$C$7),0),""))</f>
        <v/>
      </c>
      <c r="L102" s="122" t="str">
        <f ca="1">IF(OR(P102="",VLOOKUP(A102,入力シート➁!$A:$R,COLUMN(入力シート➁!D93),0)=0),"",VLOOKUP(A102,入力シート➁!$A:$R,COLUMN(入力シート➁!D93),0))</f>
        <v/>
      </c>
      <c r="M102" s="123" t="str">
        <f ca="1">IF(L102="","",VLOOKUP($A102,入力シート➁!$A:$R,COLUMN(入力シート➁!$E$7),0))</f>
        <v/>
      </c>
      <c r="N102" s="195" t="str">
        <f t="shared" ca="1" si="15"/>
        <v/>
      </c>
      <c r="O102" s="196"/>
      <c r="P102" s="197" t="str">
        <f ca="1">IF(VLOOKUP($A102,入力シート➁!$A:$R,COLUMN(入力シート➁!F93),0)=0,"",IF(VLOOKUP($A102,入力シート➁!$A:$R,COLUMN(入力シート➁!F93),0)&lt;0,"("&amp;-VLOOKUP($A102,入力シート➁!$A:$R,COLUMN(入力シート➁!F93),0)&amp;VLOOKUP($A102,入力シート➁!$A:$R,COLUMN(入力シート➁!G93),0)&amp;")",VLOOKUP($A102,入力シート➁!$A:$R,COLUMN(入力シート➁!F93),0)))</f>
        <v/>
      </c>
      <c r="Q102" s="198"/>
      <c r="R102" s="198"/>
      <c r="S102" s="124" t="str">
        <f ca="1">IF(OR(P102="",COUNT(P102)=0),"",VLOOKUP(A102,入力シート➁!$A:$R,COLUMN(入力シート➁!G93),0))</f>
        <v/>
      </c>
      <c r="T102" s="121" t="str">
        <f ca="1">IF(V102="","",IFERROR(VLOOKUP($A102,入力シート➁!$A:$R,COLUMN(入力シート➁!$C$7),0),""))</f>
        <v/>
      </c>
      <c r="U102" s="125" t="str">
        <f ca="1">IF(OR(Y102="",VLOOKUP(A102,入力シート➁!$A:$R,COLUMN(入力シート➁!D93),0)=0),"",VLOOKUP(A102,入力シート➁!$A:$R,COLUMN(入力シート➁!D93),0))</f>
        <v/>
      </c>
      <c r="V102" s="123" t="str">
        <f ca="1">IF(U102="","",VLOOKUP($A102,入力シート➁!$A:$R,COLUMN(入力シート➁!$E$7),0))</f>
        <v/>
      </c>
      <c r="W102" s="195" t="str">
        <f t="shared" ca="1" si="16"/>
        <v/>
      </c>
      <c r="X102" s="199"/>
      <c r="Y102" s="197" t="str">
        <f ca="1">IF(VLOOKUP($A102,入力シート➁!$A:$R,COLUMN(入力シート➁!H93),0)=0,"",IF(VLOOKUP($A102,入力シート➁!$A:$R,COLUMN(入力シート➁!H93),0)&lt;0,"("&amp;-VLOOKUP($A102,入力シート➁!$A:$R,COLUMN(入力シート➁!H93),0)&amp;VLOOKUP($A102,入力シート➁!$A:$R,COLUMN(入力シート➁!I93),0)&amp;")",VLOOKUP($A102,入力シート➁!$A:$R,COLUMN(入力シート➁!H93),0)))</f>
        <v/>
      </c>
      <c r="Z102" s="198"/>
      <c r="AA102" s="198"/>
      <c r="AB102" s="124" t="str">
        <f ca="1">IF(OR(Y102="",COUNT(Y102)=0),"",VLOOKUP($A102,入力シート➁!$A:$R,COLUMN(入力シート➁!G93),0))</f>
        <v/>
      </c>
      <c r="AC102" s="121" t="str">
        <f ca="1">IF(AE102="","",IFERROR(VLOOKUP($A102,入力シート➁!$A:$R,COLUMN(入力シート➁!$C$7),0),""))</f>
        <v/>
      </c>
      <c r="AD102" s="125" t="str">
        <f ca="1">IF(OR(AH102="",VLOOKUP(A102,入力シート➁!$A:$R,COLUMN(入力シート➁!D93),0)=0),"",VLOOKUP(A102,入力シート➁!$A:$R,COLUMN(入力シート➁!D93),0))</f>
        <v/>
      </c>
      <c r="AE102" s="123" t="str">
        <f ca="1">IF(AD102="","",VLOOKUP($A102,入力シート➁!$A:$R,COLUMN(入力シート➁!$E$7),0))</f>
        <v/>
      </c>
      <c r="AF102" s="195" t="str">
        <f t="shared" ca="1" si="17"/>
        <v/>
      </c>
      <c r="AG102" s="199"/>
      <c r="AH102" s="197" t="str">
        <f ca="1">IF(VLOOKUP($A102,入力シート➁!$A:$R,COLUMN(入力シート➁!J93),0)=0,"",IF(VLOOKUP($A102,入力シート➁!$A:$R,COLUMN(入力シート➁!J93),0)&lt;0,"("&amp;-VLOOKUP($A102,入力シート➁!$A:$R,COLUMN(入力シート➁!J93),0)&amp;VLOOKUP($A102,入力シート➁!$A:$R,COLUMN(入力シート➁!K93),0)&amp;")",VLOOKUP($A102,入力シート➁!$A:$R,COLUMN(入力シート➁!J93),0)))</f>
        <v/>
      </c>
      <c r="AI102" s="198"/>
      <c r="AJ102" s="198"/>
      <c r="AK102" s="124" t="str">
        <f ca="1">IF(OR(AH102="",COUNT(AH102)=0),"",VLOOKUP($A102,入力シート➁!$A:$R,COLUMN(入力シート➁!G93),0))</f>
        <v/>
      </c>
      <c r="AL102" s="121" t="str">
        <f ca="1">IF(AN102="","",IFERROR(VLOOKUP($A102,入力シート➁!$A:$R,COLUMN(入力シート➁!$C$7),0),""))</f>
        <v/>
      </c>
      <c r="AM102" s="125" t="str">
        <f ca="1">IF(OR(AQ102=0,AQ102="",VLOOKUP(A102,入力シート➁!$A:$R,COLUMN(入力シート➁!D93),0)=0),"",VLOOKUP(A102,入力シート➁!$A:$R,COLUMN(入力シート➁!D93),0))</f>
        <v/>
      </c>
      <c r="AN102" s="123" t="str">
        <f ca="1">IF(AM102="","",VLOOKUP($A102,入力シート➁!$A:$R,COLUMN(入力シート➁!$E$7),0))</f>
        <v/>
      </c>
      <c r="AO102" s="195" t="str">
        <f t="shared" ca="1" si="18"/>
        <v/>
      </c>
      <c r="AP102" s="199"/>
      <c r="AQ102" s="197" t="str">
        <f ca="1">IF(AND(VLOOKUP($A102,入力シート➁!$A:$R,COLUMN(入力シート➁!L93),0)=0,VLOOKUP($A102,入力シート➁!$A:$R,COLUMN(入力シート➁!B93),0)=""),"",IF(VLOOKUP($A102,入力シート➁!$A:$R,COLUMN(入力シート➁!L93),0)&lt;0,"("&amp;-VLOOKUP($A102,入力シート➁!$A:$R,COLUMN(入力シート➁!L93),0)&amp;VLOOKUP($A102,入力シート➁!$A:$R,COLUMN(入力シート➁!M93),0)&amp;")",VLOOKUP($A102,入力シート➁!$A:$R,COLUMN(入力シート➁!L93),0)))</f>
        <v/>
      </c>
      <c r="AR102" s="198"/>
      <c r="AS102" s="198"/>
      <c r="AT102" s="124" t="str">
        <f ca="1">IF(OR(AQ102="",COUNT(AQ102)=0),"",VLOOKUP($A102,入力シート➁!$A:$R,COLUMN(入力シート➁!G93),0))</f>
        <v/>
      </c>
      <c r="AU102" s="200" t="str">
        <f ca="1">IF(VLOOKUP(A102,入力シート➁!$A:$R,COLUMN(入力シート➁!R93),0)=0,"",VLOOKUP(A102,入力シート➁!$A:$R,COLUMN(入力シート➁!R93),0))</f>
        <v/>
      </c>
      <c r="AV102" s="200"/>
      <c r="AW102" s="200"/>
      <c r="AX102" s="200"/>
      <c r="AY102" s="200"/>
      <c r="AZ102" s="200"/>
      <c r="BA102" s="200"/>
      <c r="BB102" s="200"/>
      <c r="BC102" s="200"/>
      <c r="BE102" s="17" t="str">
        <f ca="1">IF($B97="","非表示","表示")</f>
        <v>非表示</v>
      </c>
    </row>
    <row r="103" spans="1:57" ht="46.5" customHeight="1">
      <c r="A103" s="17">
        <f t="shared" ca="1" si="19"/>
        <v>34</v>
      </c>
      <c r="B103" s="192" t="str">
        <f ca="1">IF(AND(VLOOKUP(A103,入力シート➁!$A:$B,COLUMN(入力シート➁!$B$5),0)=0,AU103=""),"",IF(AND(VLOOKUP(A103,入力シート➁!$A:$B,COLUMN(入力シート➁!$B$5),0)=0,AU103&lt;&gt;""),IFERROR(IF(AND(OFFSET(B103,-2,0,1,1)=$B$14,OFFSET(B103,-19,0,1,1)="　　　　　　　〃"),OFFSET(B103,-20,0,1,1),IF(AND(OFFSET(B103,-2,0,1,1)=$B$14,OFFSET(B103,-19,0,1,1)&lt;&gt;"　　　　　　　〃"),OFFSET(B103,-19,0,1,1),"　　　　　　　〃")),"　　　　　　　〃"),(VLOOKUP(A103,入力シート➁!$A:$B,COLUMN(入力シート➁!$B$5),0))))</f>
        <v/>
      </c>
      <c r="C103" s="193"/>
      <c r="D103" s="193"/>
      <c r="E103" s="193"/>
      <c r="F103" s="193"/>
      <c r="G103" s="193"/>
      <c r="H103" s="193"/>
      <c r="I103" s="193"/>
      <c r="J103" s="194"/>
      <c r="K103" s="121" t="str">
        <f ca="1">IF(M103="","",IFERROR(VLOOKUP($A103,入力シート➁!$A:$R,COLUMN(入力シート➁!$C$7),0),""))</f>
        <v/>
      </c>
      <c r="L103" s="122" t="str">
        <f ca="1">IF(OR(P103="",VLOOKUP(A103,入力シート➁!$A:$R,COLUMN(入力シート➁!D94),0)=0),"",VLOOKUP(A103,入力シート➁!$A:$R,COLUMN(入力シート➁!D94),0))</f>
        <v/>
      </c>
      <c r="M103" s="123" t="str">
        <f ca="1">IF(L103="","",VLOOKUP($A103,入力シート➁!$A:$R,COLUMN(入力シート➁!$E$7),0))</f>
        <v/>
      </c>
      <c r="N103" s="195" t="str">
        <f t="shared" ca="1" si="15"/>
        <v/>
      </c>
      <c r="O103" s="196"/>
      <c r="P103" s="197" t="str">
        <f ca="1">IF(VLOOKUP($A103,入力シート➁!$A:$R,COLUMN(入力シート➁!F94),0)=0,"",IF(VLOOKUP($A103,入力シート➁!$A:$R,COLUMN(入力シート➁!F94),0)&lt;0,"("&amp;-VLOOKUP($A103,入力シート➁!$A:$R,COLUMN(入力シート➁!F94),0)&amp;VLOOKUP($A103,入力シート➁!$A:$R,COLUMN(入力シート➁!G94),0)&amp;")",VLOOKUP($A103,入力シート➁!$A:$R,COLUMN(入力シート➁!F94),0)))</f>
        <v/>
      </c>
      <c r="Q103" s="198"/>
      <c r="R103" s="198"/>
      <c r="S103" s="124" t="str">
        <f ca="1">IF(OR(P103="",COUNT(P103)=0),"",VLOOKUP(A103,入力シート➁!$A:$R,COLUMN(入力シート➁!G94),0))</f>
        <v/>
      </c>
      <c r="T103" s="121" t="str">
        <f ca="1">IF(V103="","",IFERROR(VLOOKUP($A103,入力シート➁!$A:$R,COLUMN(入力シート➁!$C$7),0),""))</f>
        <v/>
      </c>
      <c r="U103" s="125" t="str">
        <f ca="1">IF(OR(Y103="",VLOOKUP(A103,入力シート➁!$A:$R,COLUMN(入力シート➁!D94),0)=0),"",VLOOKUP(A103,入力シート➁!$A:$R,COLUMN(入力シート➁!D94),0))</f>
        <v/>
      </c>
      <c r="V103" s="123" t="str">
        <f ca="1">IF(U103="","",VLOOKUP($A103,入力シート➁!$A:$R,COLUMN(入力シート➁!$E$7),0))</f>
        <v/>
      </c>
      <c r="W103" s="195" t="str">
        <f t="shared" ca="1" si="16"/>
        <v/>
      </c>
      <c r="X103" s="199"/>
      <c r="Y103" s="197" t="str">
        <f ca="1">IF(VLOOKUP($A103,入力シート➁!$A:$R,COLUMN(入力シート➁!H94),0)=0,"",IF(VLOOKUP($A103,入力シート➁!$A:$R,COLUMN(入力シート➁!H94),0)&lt;0,"("&amp;-VLOOKUP($A103,入力シート➁!$A:$R,COLUMN(入力シート➁!H94),0)&amp;VLOOKUP($A103,入力シート➁!$A:$R,COLUMN(入力シート➁!I94),0)&amp;")",VLOOKUP($A103,入力シート➁!$A:$R,COLUMN(入力シート➁!H94),0)))</f>
        <v/>
      </c>
      <c r="Z103" s="198"/>
      <c r="AA103" s="198"/>
      <c r="AB103" s="124" t="str">
        <f ca="1">IF(OR(Y103="",COUNT(Y103)=0),"",VLOOKUP($A103,入力シート➁!$A:$R,COLUMN(入力シート➁!G94),0))</f>
        <v/>
      </c>
      <c r="AC103" s="121" t="str">
        <f ca="1">IF(AE103="","",IFERROR(VLOOKUP($A103,入力シート➁!$A:$R,COLUMN(入力シート➁!$C$7),0),""))</f>
        <v/>
      </c>
      <c r="AD103" s="125" t="str">
        <f ca="1">IF(OR(AH103="",VLOOKUP(A103,入力シート➁!$A:$R,COLUMN(入力シート➁!D94),0)=0),"",VLOOKUP(A103,入力シート➁!$A:$R,COLUMN(入力シート➁!D94),0))</f>
        <v/>
      </c>
      <c r="AE103" s="123" t="str">
        <f ca="1">IF(AD103="","",VLOOKUP($A103,入力シート➁!$A:$R,COLUMN(入力シート➁!$E$7),0))</f>
        <v/>
      </c>
      <c r="AF103" s="195" t="str">
        <f t="shared" ca="1" si="17"/>
        <v/>
      </c>
      <c r="AG103" s="199"/>
      <c r="AH103" s="197" t="str">
        <f ca="1">IF(VLOOKUP($A103,入力シート➁!$A:$R,COLUMN(入力シート➁!J94),0)=0,"",IF(VLOOKUP($A103,入力シート➁!$A:$R,COLUMN(入力シート➁!J94),0)&lt;0,"("&amp;-VLOOKUP($A103,入力シート➁!$A:$R,COLUMN(入力シート➁!J94),0)&amp;VLOOKUP($A103,入力シート➁!$A:$R,COLUMN(入力シート➁!K94),0)&amp;")",VLOOKUP($A103,入力シート➁!$A:$R,COLUMN(入力シート➁!J94),0)))</f>
        <v/>
      </c>
      <c r="AI103" s="198"/>
      <c r="AJ103" s="198"/>
      <c r="AK103" s="124" t="str">
        <f ca="1">IF(OR(AH103="",COUNT(AH103)=0),"",VLOOKUP($A103,入力シート➁!$A:$R,COLUMN(入力シート➁!G94),0))</f>
        <v/>
      </c>
      <c r="AL103" s="121" t="str">
        <f ca="1">IF(AN103="","",IFERROR(VLOOKUP($A103,入力シート➁!$A:$R,COLUMN(入力シート➁!$C$7),0),""))</f>
        <v/>
      </c>
      <c r="AM103" s="125" t="str">
        <f ca="1">IF(OR(AQ103=0,AQ103="",VLOOKUP(A103,入力シート➁!$A:$R,COLUMN(入力シート➁!D94),0)=0),"",VLOOKUP(A103,入力シート➁!$A:$R,COLUMN(入力シート➁!D94),0))</f>
        <v/>
      </c>
      <c r="AN103" s="123" t="str">
        <f ca="1">IF(AM103="","",VLOOKUP($A103,入力シート➁!$A:$R,COLUMN(入力シート➁!$E$7),0))</f>
        <v/>
      </c>
      <c r="AO103" s="195" t="str">
        <f t="shared" ca="1" si="18"/>
        <v/>
      </c>
      <c r="AP103" s="199"/>
      <c r="AQ103" s="197" t="str">
        <f ca="1">IF(AND(VLOOKUP($A103,入力シート➁!$A:$R,COLUMN(入力シート➁!L94),0)=0,VLOOKUP($A103,入力シート➁!$A:$R,COLUMN(入力シート➁!B94),0)=""),"",IF(VLOOKUP($A103,入力シート➁!$A:$R,COLUMN(入力シート➁!L94),0)&lt;0,"("&amp;-VLOOKUP($A103,入力シート➁!$A:$R,COLUMN(入力シート➁!L94),0)&amp;VLOOKUP($A103,入力シート➁!$A:$R,COLUMN(入力シート➁!M94),0)&amp;")",VLOOKUP($A103,入力シート➁!$A:$R,COLUMN(入力シート➁!L94),0)))</f>
        <v/>
      </c>
      <c r="AR103" s="198"/>
      <c r="AS103" s="198"/>
      <c r="AT103" s="124" t="str">
        <f ca="1">IF(OR(AQ103="",COUNT(AQ103)=0),"",VLOOKUP($A103,入力シート➁!$A:$R,COLUMN(入力シート➁!G94),0))</f>
        <v/>
      </c>
      <c r="AU103" s="200" t="str">
        <f ca="1">IF(VLOOKUP(A103,入力シート➁!$A:$R,COLUMN(入力シート➁!R94),0)=0,"",VLOOKUP(A103,入力シート➁!$A:$R,COLUMN(入力シート➁!R94),0))</f>
        <v/>
      </c>
      <c r="AV103" s="200"/>
      <c r="AW103" s="200"/>
      <c r="AX103" s="200"/>
      <c r="AY103" s="200"/>
      <c r="AZ103" s="200"/>
      <c r="BA103" s="200"/>
      <c r="BB103" s="200"/>
      <c r="BC103" s="200"/>
      <c r="BE103" s="17" t="str">
        <f ca="1">IF($B97="","非表示","表示")</f>
        <v>非表示</v>
      </c>
    </row>
    <row r="104" spans="1:57" ht="46.5" customHeight="1">
      <c r="A104" s="17">
        <f t="shared" ca="1" si="19"/>
        <v>35</v>
      </c>
      <c r="B104" s="192" t="str">
        <f ca="1">IF(AND(VLOOKUP(A104,入力シート➁!$A:$B,COLUMN(入力シート➁!$B$5),0)=0,AU104=""),"",IF(AND(VLOOKUP(A104,入力シート➁!$A:$B,COLUMN(入力シート➁!$B$5),0)=0,AU104&lt;&gt;""),IFERROR(IF(AND(OFFSET(B104,-2,0,1,1)=$B$14,OFFSET(B104,-19,0,1,1)="　　　　　　　〃"),OFFSET(B104,-20,0,1,1),IF(AND(OFFSET(B104,-2,0,1,1)=$B$14,OFFSET(B104,-19,0,1,1)&lt;&gt;"　　　　　　　〃"),OFFSET(B104,-19,0,1,1),"　　　　　　　〃")),"　　　　　　　〃"),(VLOOKUP(A104,入力シート➁!$A:$B,COLUMN(入力シート➁!$B$5),0))))</f>
        <v/>
      </c>
      <c r="C104" s="193"/>
      <c r="D104" s="193"/>
      <c r="E104" s="193"/>
      <c r="F104" s="193"/>
      <c r="G104" s="193"/>
      <c r="H104" s="193"/>
      <c r="I104" s="193"/>
      <c r="J104" s="194"/>
      <c r="K104" s="121" t="str">
        <f ca="1">IF(M104="","",IFERROR(VLOOKUP($A104,入力シート➁!$A:$R,COLUMN(入力シート➁!$C$7),0),""))</f>
        <v/>
      </c>
      <c r="L104" s="122" t="str">
        <f ca="1">IF(OR(P104="",VLOOKUP(A104,入力シート➁!$A:$R,COLUMN(入力シート➁!D95),0)=0),"",VLOOKUP(A104,入力シート➁!$A:$R,COLUMN(入力シート➁!D95),0))</f>
        <v/>
      </c>
      <c r="M104" s="123" t="str">
        <f ca="1">IF(L104="","",VLOOKUP($A104,入力シート➁!$A:$R,COLUMN(入力シート➁!$E$7),0))</f>
        <v/>
      </c>
      <c r="N104" s="195" t="str">
        <f t="shared" ca="1" si="15"/>
        <v/>
      </c>
      <c r="O104" s="196"/>
      <c r="P104" s="197" t="str">
        <f ca="1">IF(VLOOKUP($A104,入力シート➁!$A:$R,COLUMN(入力シート➁!F95),0)=0,"",IF(VLOOKUP($A104,入力シート➁!$A:$R,COLUMN(入力シート➁!F95),0)&lt;0,"("&amp;-VLOOKUP($A104,入力シート➁!$A:$R,COLUMN(入力シート➁!F95),0)&amp;VLOOKUP($A104,入力シート➁!$A:$R,COLUMN(入力シート➁!G95),0)&amp;")",VLOOKUP($A104,入力シート➁!$A:$R,COLUMN(入力シート➁!F95),0)))</f>
        <v/>
      </c>
      <c r="Q104" s="198"/>
      <c r="R104" s="198"/>
      <c r="S104" s="124" t="str">
        <f ca="1">IF(OR(P104="",COUNT(P104)=0),"",VLOOKUP(A104,入力シート➁!$A:$R,COLUMN(入力シート➁!G95),0))</f>
        <v/>
      </c>
      <c r="T104" s="121" t="str">
        <f ca="1">IF(V104="","",IFERROR(VLOOKUP($A104,入力シート➁!$A:$R,COLUMN(入力シート➁!$C$7),0),""))</f>
        <v/>
      </c>
      <c r="U104" s="125" t="str">
        <f ca="1">IF(OR(Y104="",VLOOKUP(A104,入力シート➁!$A:$R,COLUMN(入力シート➁!D95),0)=0),"",VLOOKUP(A104,入力シート➁!$A:$R,COLUMN(入力シート➁!D95),0))</f>
        <v/>
      </c>
      <c r="V104" s="123" t="str">
        <f ca="1">IF(U104="","",VLOOKUP($A104,入力シート➁!$A:$R,COLUMN(入力シート➁!$E$7),0))</f>
        <v/>
      </c>
      <c r="W104" s="195" t="str">
        <f t="shared" ca="1" si="16"/>
        <v/>
      </c>
      <c r="X104" s="199"/>
      <c r="Y104" s="197" t="str">
        <f ca="1">IF(VLOOKUP($A104,入力シート➁!$A:$R,COLUMN(入力シート➁!H95),0)=0,"",IF(VLOOKUP($A104,入力シート➁!$A:$R,COLUMN(入力シート➁!H95),0)&lt;0,"("&amp;-VLOOKUP($A104,入力シート➁!$A:$R,COLUMN(入力シート➁!H95),0)&amp;VLOOKUP($A104,入力シート➁!$A:$R,COLUMN(入力シート➁!I95),0)&amp;")",VLOOKUP($A104,入力シート➁!$A:$R,COLUMN(入力シート➁!H95),0)))</f>
        <v/>
      </c>
      <c r="Z104" s="198"/>
      <c r="AA104" s="198"/>
      <c r="AB104" s="124" t="str">
        <f ca="1">IF(OR(Y104="",COUNT(Y104)=0),"",VLOOKUP($A104,入力シート➁!$A:$R,COLUMN(入力シート➁!G95),0))</f>
        <v/>
      </c>
      <c r="AC104" s="121" t="str">
        <f ca="1">IF(AE104="","",IFERROR(VLOOKUP($A104,入力シート➁!$A:$R,COLUMN(入力シート➁!$C$7),0),""))</f>
        <v/>
      </c>
      <c r="AD104" s="125" t="str">
        <f ca="1">IF(OR(AH104="",VLOOKUP(A104,入力シート➁!$A:$R,COLUMN(入力シート➁!D95),0)=0),"",VLOOKUP(A104,入力シート➁!$A:$R,COLUMN(入力シート➁!D95),0))</f>
        <v/>
      </c>
      <c r="AE104" s="123" t="str">
        <f ca="1">IF(AD104="","",VLOOKUP($A104,入力シート➁!$A:$R,COLUMN(入力シート➁!$E$7),0))</f>
        <v/>
      </c>
      <c r="AF104" s="195" t="str">
        <f t="shared" ca="1" si="17"/>
        <v/>
      </c>
      <c r="AG104" s="199"/>
      <c r="AH104" s="197" t="str">
        <f ca="1">IF(VLOOKUP($A104,入力シート➁!$A:$R,COLUMN(入力シート➁!J95),0)=0,"",IF(VLOOKUP($A104,入力シート➁!$A:$R,COLUMN(入力シート➁!J95),0)&lt;0,"("&amp;-VLOOKUP($A104,入力シート➁!$A:$R,COLUMN(入力シート➁!J95),0)&amp;VLOOKUP($A104,入力シート➁!$A:$R,COLUMN(入力シート➁!K95),0)&amp;")",VLOOKUP($A104,入力シート➁!$A:$R,COLUMN(入力シート➁!J95),0)))</f>
        <v/>
      </c>
      <c r="AI104" s="198"/>
      <c r="AJ104" s="198"/>
      <c r="AK104" s="124" t="str">
        <f ca="1">IF(OR(AH104="",COUNT(AH104)=0),"",VLOOKUP($A104,入力シート➁!$A:$R,COLUMN(入力シート➁!G95),0))</f>
        <v/>
      </c>
      <c r="AL104" s="121" t="str">
        <f ca="1">IF(AN104="","",IFERROR(VLOOKUP($A104,入力シート➁!$A:$R,COLUMN(入力シート➁!$C$7),0),""))</f>
        <v/>
      </c>
      <c r="AM104" s="125" t="str">
        <f ca="1">IF(OR(AQ104=0,AQ104="",VLOOKUP(A104,入力シート➁!$A:$R,COLUMN(入力シート➁!D95),0)=0),"",VLOOKUP(A104,入力シート➁!$A:$R,COLUMN(入力シート➁!D95),0))</f>
        <v/>
      </c>
      <c r="AN104" s="123" t="str">
        <f ca="1">IF(AM104="","",VLOOKUP($A104,入力シート➁!$A:$R,COLUMN(入力シート➁!$E$7),0))</f>
        <v/>
      </c>
      <c r="AO104" s="195" t="str">
        <f t="shared" ca="1" si="18"/>
        <v/>
      </c>
      <c r="AP104" s="199"/>
      <c r="AQ104" s="197" t="str">
        <f ca="1">IF(AND(VLOOKUP($A104,入力シート➁!$A:$R,COLUMN(入力シート➁!L95),0)=0,VLOOKUP($A104,入力シート➁!$A:$R,COLUMN(入力シート➁!B95),0)=""),"",IF(VLOOKUP($A104,入力シート➁!$A:$R,COLUMN(入力シート➁!L95),0)&lt;0,"("&amp;-VLOOKUP($A104,入力シート➁!$A:$R,COLUMN(入力シート➁!L95),0)&amp;VLOOKUP($A104,入力シート➁!$A:$R,COLUMN(入力シート➁!M95),0)&amp;")",VLOOKUP($A104,入力シート➁!$A:$R,COLUMN(入力シート➁!L95),0)))</f>
        <v/>
      </c>
      <c r="AR104" s="198"/>
      <c r="AS104" s="198"/>
      <c r="AT104" s="124" t="str">
        <f ca="1">IF(OR(AQ104="",COUNT(AQ104)=0),"",VLOOKUP($A104,入力シート➁!$A:$R,COLUMN(入力シート➁!G95),0))</f>
        <v/>
      </c>
      <c r="AU104" s="200" t="str">
        <f ca="1">IF(VLOOKUP(A104,入力シート➁!$A:$R,COLUMN(入力シート➁!R95),0)=0,"",VLOOKUP(A104,入力シート➁!$A:$R,COLUMN(入力シート➁!R95),0))</f>
        <v/>
      </c>
      <c r="AV104" s="200"/>
      <c r="AW104" s="200"/>
      <c r="AX104" s="200"/>
      <c r="AY104" s="200"/>
      <c r="AZ104" s="200"/>
      <c r="BA104" s="200"/>
      <c r="BB104" s="200"/>
      <c r="BC104" s="200"/>
      <c r="BE104" s="17" t="str">
        <f ca="1">IF($B97="","非表示","表示")</f>
        <v>非表示</v>
      </c>
    </row>
    <row r="105" spans="1:57" ht="46.5" customHeight="1">
      <c r="A105" s="17">
        <f t="shared" ca="1" si="19"/>
        <v>36</v>
      </c>
      <c r="B105" s="192" t="str">
        <f ca="1">IF(AND(VLOOKUP(A105,入力シート➁!$A:$B,COLUMN(入力シート➁!$B$5),0)=0,AU105=""),"",IF(AND(VLOOKUP(A105,入力シート➁!$A:$B,COLUMN(入力シート➁!$B$5),0)=0,AU105&lt;&gt;""),IFERROR(IF(AND(OFFSET(B105,-2,0,1,1)=$B$14,OFFSET(B105,-19,0,1,1)="　　　　　　　〃"),OFFSET(B105,-20,0,1,1),IF(AND(OFFSET(B105,-2,0,1,1)=$B$14,OFFSET(B105,-19,0,1,1)&lt;&gt;"　　　　　　　〃"),OFFSET(B105,-19,0,1,1),"　　　　　　　〃")),"　　　　　　　〃"),(VLOOKUP(A105,入力シート➁!$A:$B,COLUMN(入力シート➁!$B$5),0))))</f>
        <v/>
      </c>
      <c r="C105" s="193"/>
      <c r="D105" s="193"/>
      <c r="E105" s="193"/>
      <c r="F105" s="193"/>
      <c r="G105" s="193"/>
      <c r="H105" s="193"/>
      <c r="I105" s="193"/>
      <c r="J105" s="194"/>
      <c r="K105" s="121" t="str">
        <f ca="1">IF(M105="","",IFERROR(VLOOKUP($A105,入力シート➁!$A:$R,COLUMN(入力シート➁!$C$7),0),""))</f>
        <v/>
      </c>
      <c r="L105" s="122" t="str">
        <f ca="1">IF(OR(P105="",VLOOKUP(A105,入力シート➁!$A:$R,COLUMN(入力シート➁!D96),0)=0),"",VLOOKUP(A105,入力シート➁!$A:$R,COLUMN(入力シート➁!D96),0))</f>
        <v/>
      </c>
      <c r="M105" s="123" t="str">
        <f ca="1">IF(L105="","",VLOOKUP($A105,入力シート➁!$A:$R,COLUMN(入力シート➁!$E$7),0))</f>
        <v/>
      </c>
      <c r="N105" s="195" t="str">
        <f t="shared" ca="1" si="15"/>
        <v/>
      </c>
      <c r="O105" s="196"/>
      <c r="P105" s="197" t="str">
        <f ca="1">IF(VLOOKUP($A105,入力シート➁!$A:$R,COLUMN(入力シート➁!F96),0)=0,"",IF(VLOOKUP($A105,入力シート➁!$A:$R,COLUMN(入力シート➁!F96),0)&lt;0,"("&amp;-VLOOKUP($A105,入力シート➁!$A:$R,COLUMN(入力シート➁!F96),0)&amp;VLOOKUP($A105,入力シート➁!$A:$R,COLUMN(入力シート➁!G96),0)&amp;")",VLOOKUP($A105,入力シート➁!$A:$R,COLUMN(入力シート➁!F96),0)))</f>
        <v/>
      </c>
      <c r="Q105" s="198"/>
      <c r="R105" s="198"/>
      <c r="S105" s="124" t="str">
        <f ca="1">IF(OR(P105="",COUNT(P105)=0),"",VLOOKUP(A105,入力シート➁!$A:$R,COLUMN(入力シート➁!G96),0))</f>
        <v/>
      </c>
      <c r="T105" s="121" t="str">
        <f ca="1">IF(V105="","",IFERROR(VLOOKUP($A105,入力シート➁!$A:$R,COLUMN(入力シート➁!$C$7),0),""))</f>
        <v/>
      </c>
      <c r="U105" s="125" t="str">
        <f ca="1">IF(OR(Y105="",VLOOKUP(A105,入力シート➁!$A:$R,COLUMN(入力シート➁!D96),0)=0),"",VLOOKUP(A105,入力シート➁!$A:$R,COLUMN(入力シート➁!D96),0))</f>
        <v/>
      </c>
      <c r="V105" s="123" t="str">
        <f ca="1">IF(U105="","",VLOOKUP($A105,入力シート➁!$A:$R,COLUMN(入力シート➁!$E$7),0))</f>
        <v/>
      </c>
      <c r="W105" s="195" t="str">
        <f t="shared" ca="1" si="16"/>
        <v/>
      </c>
      <c r="X105" s="199"/>
      <c r="Y105" s="197" t="str">
        <f ca="1">IF(VLOOKUP($A105,入力シート➁!$A:$R,COLUMN(入力シート➁!H96),0)=0,"",IF(VLOOKUP($A105,入力シート➁!$A:$R,COLUMN(入力シート➁!H96),0)&lt;0,"("&amp;-VLOOKUP($A105,入力シート➁!$A:$R,COLUMN(入力シート➁!H96),0)&amp;VLOOKUP($A105,入力シート➁!$A:$R,COLUMN(入力シート➁!I96),0)&amp;")",VLOOKUP($A105,入力シート➁!$A:$R,COLUMN(入力シート➁!H96),0)))</f>
        <v/>
      </c>
      <c r="Z105" s="198"/>
      <c r="AA105" s="198"/>
      <c r="AB105" s="124" t="str">
        <f ca="1">IF(OR(Y105="",COUNT(Y105)=0),"",VLOOKUP($A105,入力シート➁!$A:$R,COLUMN(入力シート➁!G96),0))</f>
        <v/>
      </c>
      <c r="AC105" s="121" t="str">
        <f ca="1">IF(AE105="","",IFERROR(VLOOKUP($A105,入力シート➁!$A:$R,COLUMN(入力シート➁!$C$7),0),""))</f>
        <v/>
      </c>
      <c r="AD105" s="125" t="str">
        <f ca="1">IF(OR(AH105="",VLOOKUP(A105,入力シート➁!$A:$R,COLUMN(入力シート➁!D96),0)=0),"",VLOOKUP(A105,入力シート➁!$A:$R,COLUMN(入力シート➁!D96),0))</f>
        <v/>
      </c>
      <c r="AE105" s="123" t="str">
        <f ca="1">IF(AD105="","",VLOOKUP($A105,入力シート➁!$A:$R,COLUMN(入力シート➁!$E$7),0))</f>
        <v/>
      </c>
      <c r="AF105" s="195" t="str">
        <f t="shared" ca="1" si="17"/>
        <v/>
      </c>
      <c r="AG105" s="199"/>
      <c r="AH105" s="197" t="str">
        <f ca="1">IF(VLOOKUP($A105,入力シート➁!$A:$R,COLUMN(入力シート➁!J96),0)=0,"",IF(VLOOKUP($A105,入力シート➁!$A:$R,COLUMN(入力シート➁!J96),0)&lt;0,"("&amp;-VLOOKUP($A105,入力シート➁!$A:$R,COLUMN(入力シート➁!J96),0)&amp;VLOOKUP($A105,入力シート➁!$A:$R,COLUMN(入力シート➁!K96),0)&amp;")",VLOOKUP($A105,入力シート➁!$A:$R,COLUMN(入力シート➁!J96),0)))</f>
        <v/>
      </c>
      <c r="AI105" s="198"/>
      <c r="AJ105" s="198"/>
      <c r="AK105" s="124" t="str">
        <f ca="1">IF(OR(AH105="",COUNT(AH105)=0),"",VLOOKUP($A105,入力シート➁!$A:$R,COLUMN(入力シート➁!G96),0))</f>
        <v/>
      </c>
      <c r="AL105" s="121" t="str">
        <f ca="1">IF(AN105="","",IFERROR(VLOOKUP($A105,入力シート➁!$A:$R,COLUMN(入力シート➁!$C$7),0),""))</f>
        <v/>
      </c>
      <c r="AM105" s="125" t="str">
        <f ca="1">IF(OR(AQ105=0,AQ105="",VLOOKUP(A105,入力シート➁!$A:$R,COLUMN(入力シート➁!D96),0)=0),"",VLOOKUP(A105,入力シート➁!$A:$R,COLUMN(入力シート➁!D96),0))</f>
        <v/>
      </c>
      <c r="AN105" s="123" t="str">
        <f ca="1">IF(AM105="","",VLOOKUP($A105,入力シート➁!$A:$R,COLUMN(入力シート➁!$E$7),0))</f>
        <v/>
      </c>
      <c r="AO105" s="195" t="str">
        <f t="shared" ca="1" si="18"/>
        <v/>
      </c>
      <c r="AP105" s="199"/>
      <c r="AQ105" s="197" t="str">
        <f ca="1">IF(AND(VLOOKUP($A105,入力シート➁!$A:$R,COLUMN(入力シート➁!L96),0)=0,VLOOKUP($A105,入力シート➁!$A:$R,COLUMN(入力シート➁!B96),0)=""),"",IF(VLOOKUP($A105,入力シート➁!$A:$R,COLUMN(入力シート➁!L96),0)&lt;0,"("&amp;-VLOOKUP($A105,入力シート➁!$A:$R,COLUMN(入力シート➁!L96),0)&amp;VLOOKUP($A105,入力シート➁!$A:$R,COLUMN(入力シート➁!M96),0)&amp;")",VLOOKUP($A105,入力シート➁!$A:$R,COLUMN(入力シート➁!L96),0)))</f>
        <v/>
      </c>
      <c r="AR105" s="198"/>
      <c r="AS105" s="198"/>
      <c r="AT105" s="124" t="str">
        <f ca="1">IF(OR(AQ105="",COUNT(AQ105)=0),"",VLOOKUP($A105,入力シート➁!$A:$R,COLUMN(入力シート➁!G96),0))</f>
        <v/>
      </c>
      <c r="AU105" s="200" t="str">
        <f ca="1">IF(VLOOKUP(A105,入力シート➁!$A:$R,COLUMN(入力シート➁!R96),0)=0,"",VLOOKUP(A105,入力シート➁!$A:$R,COLUMN(入力シート➁!R96),0))</f>
        <v/>
      </c>
      <c r="AV105" s="200"/>
      <c r="AW105" s="200"/>
      <c r="AX105" s="200"/>
      <c r="AY105" s="200"/>
      <c r="AZ105" s="200"/>
      <c r="BA105" s="200"/>
      <c r="BB105" s="200"/>
      <c r="BC105" s="200"/>
      <c r="BE105" s="17" t="str">
        <f ca="1">IF($B97="","非表示","表示")</f>
        <v>非表示</v>
      </c>
    </row>
    <row r="106" spans="1:57" ht="18.75" customHeight="1">
      <c r="B106" s="201" t="s">
        <v>66</v>
      </c>
      <c r="C106" s="201"/>
      <c r="D106" s="17" t="s">
        <v>67</v>
      </c>
      <c r="BE106" s="17" t="str">
        <f ca="1">IF($B97="","非表示","表示")</f>
        <v>非表示</v>
      </c>
    </row>
    <row r="107" spans="1:57" ht="18.75" customHeight="1">
      <c r="D107" s="17" t="s">
        <v>68</v>
      </c>
      <c r="BE107" s="17" t="str">
        <f ca="1">IF($B97="","非表示","表示")</f>
        <v>非表示</v>
      </c>
    </row>
    <row r="108" spans="1:57" ht="18.75" customHeight="1">
      <c r="D108" s="17" t="s">
        <v>69</v>
      </c>
      <c r="BE108" s="17" t="str">
        <f ca="1">IF($B97="","非表示","表示")</f>
        <v>非表示</v>
      </c>
    </row>
    <row r="109" spans="1:57" ht="18.75" customHeight="1">
      <c r="D109" s="17" t="s">
        <v>70</v>
      </c>
      <c r="BE109" s="17" t="str">
        <f ca="1">IF($B97="","非表示","表示")</f>
        <v>非表示</v>
      </c>
    </row>
    <row r="110" spans="1:57" ht="21" customHeight="1">
      <c r="B110" s="20" t="s">
        <v>55</v>
      </c>
      <c r="BE110" s="17" t="str">
        <f ca="1">IF($B124="","非表示","表示")</f>
        <v>非表示</v>
      </c>
    </row>
    <row r="111" spans="1:57" ht="10.5" customHeight="1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8"/>
      <c r="M111" s="29"/>
      <c r="N111" s="22"/>
      <c r="O111" s="22"/>
      <c r="P111" s="22"/>
      <c r="Q111" s="22"/>
      <c r="R111" s="22"/>
      <c r="S111" s="29"/>
      <c r="T111" s="22"/>
      <c r="U111" s="35"/>
      <c r="V111" s="36"/>
      <c r="W111" s="35"/>
      <c r="X111" s="35"/>
      <c r="Y111" s="35"/>
      <c r="Z111" s="35"/>
      <c r="AA111" s="35"/>
      <c r="AB111" s="36"/>
      <c r="AC111" s="35"/>
      <c r="AD111" s="35"/>
      <c r="AE111" s="36"/>
      <c r="AF111" s="35"/>
      <c r="AG111" s="22"/>
      <c r="AH111" s="22"/>
      <c r="AI111" s="22"/>
      <c r="AJ111" s="22"/>
      <c r="AK111" s="29"/>
      <c r="AL111" s="22"/>
      <c r="AM111" s="22"/>
      <c r="AN111" s="29"/>
      <c r="AO111" s="22"/>
      <c r="AP111" s="22"/>
      <c r="AQ111" s="22"/>
      <c r="AR111" s="22"/>
      <c r="AS111" s="22"/>
      <c r="AT111" s="29"/>
      <c r="AU111" s="22"/>
      <c r="AV111" s="35"/>
      <c r="AW111" s="35"/>
      <c r="AX111" s="35"/>
      <c r="AY111" s="35"/>
      <c r="AZ111" s="35"/>
      <c r="BA111" s="35"/>
      <c r="BB111" s="35"/>
      <c r="BC111" s="40">
        <f>$BC84+1</f>
        <v>5</v>
      </c>
      <c r="BE111" s="17" t="str">
        <f ca="1">IF($B124="","非表示","表示")</f>
        <v>非表示</v>
      </c>
    </row>
    <row r="112" spans="1:57" ht="25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30"/>
      <c r="M112" s="31"/>
      <c r="N112" s="24"/>
      <c r="O112" s="24"/>
      <c r="P112" s="24"/>
      <c r="Q112" s="24"/>
      <c r="R112" s="24"/>
      <c r="S112" s="31"/>
      <c r="T112" s="24"/>
      <c r="U112" s="17"/>
      <c r="V112" s="202" t="str">
        <f>$V$4</f>
        <v>令和</v>
      </c>
      <c r="W112" s="202"/>
      <c r="X112" s="202"/>
      <c r="Y112" s="203" t="str">
        <f>$Y$4</f>
        <v/>
      </c>
      <c r="Z112" s="203"/>
      <c r="AA112" s="204" t="s">
        <v>56</v>
      </c>
      <c r="AB112" s="204"/>
      <c r="AC112" s="204"/>
      <c r="AD112" s="204"/>
      <c r="AE112" s="204"/>
      <c r="AF112" s="204"/>
      <c r="AG112" s="204"/>
      <c r="AH112" s="204"/>
      <c r="AJ112" s="24"/>
      <c r="AK112" s="31"/>
      <c r="AL112" s="24"/>
      <c r="AM112" s="24"/>
      <c r="AN112" s="31"/>
      <c r="AO112" s="24"/>
      <c r="AP112" s="24"/>
      <c r="AQ112" s="24"/>
      <c r="AR112" s="24"/>
      <c r="AS112" s="24"/>
      <c r="AT112" s="31"/>
      <c r="AU112" s="24"/>
      <c r="AV112" s="26"/>
      <c r="AW112" s="26"/>
      <c r="AX112" s="26"/>
      <c r="AY112" s="26"/>
      <c r="AZ112" s="26"/>
      <c r="BA112" s="26"/>
      <c r="BB112" s="26"/>
      <c r="BC112" s="41"/>
      <c r="BE112" s="17" t="str">
        <f ca="1">IF($B124="","非表示","表示")</f>
        <v>非表示</v>
      </c>
    </row>
    <row r="113" spans="1:57" ht="18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30"/>
      <c r="M113" s="31"/>
      <c r="N113" s="24"/>
      <c r="O113" s="24"/>
      <c r="P113" s="24"/>
      <c r="Q113" s="24"/>
      <c r="R113" s="24"/>
      <c r="S113" s="31"/>
      <c r="T113" s="24"/>
      <c r="U113" s="30"/>
      <c r="V113" s="31"/>
      <c r="AD113" s="17"/>
      <c r="AJ113" s="24"/>
      <c r="AK113" s="31"/>
      <c r="AQ113" s="24"/>
      <c r="AR113" s="24"/>
      <c r="AS113" s="24"/>
      <c r="AT113" s="205" t="str">
        <f>$AT$5</f>
        <v>　　年　　月　　日</v>
      </c>
      <c r="AU113" s="205"/>
      <c r="AV113" s="205"/>
      <c r="AW113" s="205"/>
      <c r="AX113" s="205"/>
      <c r="AY113" s="205"/>
      <c r="AZ113" s="205"/>
      <c r="BA113" s="205"/>
      <c r="BB113" s="205"/>
      <c r="BC113" s="41"/>
      <c r="BE113" s="17" t="str">
        <f ca="1">IF($B124="","非表示","表示")</f>
        <v>非表示</v>
      </c>
    </row>
    <row r="114" spans="1:57" ht="21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32"/>
      <c r="M114" s="33"/>
      <c r="O114" s="26"/>
      <c r="P114" s="26"/>
      <c r="Q114" s="26"/>
      <c r="R114" s="26"/>
      <c r="S114" s="33"/>
      <c r="T114" s="26"/>
      <c r="U114" s="32"/>
      <c r="V114" s="33"/>
      <c r="W114" s="26"/>
      <c r="X114" s="26"/>
      <c r="Y114" s="26"/>
      <c r="Z114" s="26"/>
      <c r="AA114" s="26"/>
      <c r="AB114" s="33"/>
      <c r="AC114" s="26"/>
      <c r="AD114" s="32"/>
      <c r="AE114" s="33"/>
      <c r="AF114" s="26"/>
      <c r="AG114" s="26"/>
      <c r="AH114" s="26"/>
      <c r="AI114" s="26"/>
      <c r="AJ114" s="26"/>
      <c r="AK114" s="33"/>
      <c r="AQ114" s="26"/>
      <c r="AR114" s="26"/>
      <c r="AS114" s="26"/>
      <c r="AT114" s="33"/>
      <c r="AU114" s="26"/>
      <c r="AV114" s="206"/>
      <c r="AW114" s="206"/>
      <c r="AX114" s="206"/>
      <c r="AY114" s="206"/>
      <c r="AZ114" s="206"/>
      <c r="BA114" s="206"/>
      <c r="BB114" s="206"/>
      <c r="BC114" s="41"/>
      <c r="BE114" s="17" t="str">
        <f ca="1">IF($B124="","非表示","表示")</f>
        <v>非表示</v>
      </c>
    </row>
    <row r="115" spans="1:57" ht="20.25" customHeight="1">
      <c r="B115" s="25"/>
      <c r="C115" s="207" t="s">
        <v>57</v>
      </c>
      <c r="D115" s="207"/>
      <c r="E115" s="207"/>
      <c r="F115" s="207"/>
      <c r="G115" s="207"/>
      <c r="H115" s="207"/>
      <c r="I115" s="207"/>
      <c r="J115" s="207"/>
      <c r="K115" s="207"/>
      <c r="L115" s="207"/>
      <c r="M115" s="33"/>
      <c r="N115" s="26"/>
      <c r="O115" s="26"/>
      <c r="P115" s="26"/>
      <c r="Q115" s="26"/>
      <c r="R115" s="26"/>
      <c r="S115" s="33"/>
      <c r="T115" s="26"/>
      <c r="U115" s="32"/>
      <c r="V115" s="33"/>
      <c r="W115" s="26"/>
      <c r="AB115" s="33"/>
      <c r="AC115" s="26"/>
      <c r="AD115" s="32"/>
      <c r="AE115" s="33"/>
      <c r="AF115" s="26"/>
      <c r="AG115" s="26"/>
      <c r="AH115" s="26"/>
      <c r="AI115" s="26"/>
      <c r="AJ115" s="26"/>
      <c r="AK115" s="33"/>
      <c r="AL115" s="26"/>
      <c r="AM115" s="26"/>
      <c r="AN115" s="33"/>
      <c r="AO115" s="26"/>
      <c r="AP115" s="26"/>
      <c r="AQ115" s="26"/>
      <c r="AR115" s="26"/>
      <c r="AS115" s="26"/>
      <c r="AT115" s="33"/>
      <c r="AU115" s="26"/>
      <c r="AV115" s="26"/>
      <c r="AW115" s="26"/>
      <c r="AX115" s="26"/>
      <c r="AY115" s="26"/>
      <c r="AZ115" s="26"/>
      <c r="BA115" s="26"/>
      <c r="BB115" s="26"/>
      <c r="BC115" s="41"/>
      <c r="BE115" s="17" t="str">
        <f ca="1">IF($B124="","非表示","表示")</f>
        <v>非表示</v>
      </c>
    </row>
    <row r="116" spans="1:57" ht="20.2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32"/>
      <c r="M116" s="33"/>
      <c r="N116" s="26"/>
      <c r="O116" s="26"/>
      <c r="P116" s="26"/>
      <c r="Q116" s="26"/>
      <c r="R116" s="26"/>
      <c r="S116" s="33"/>
      <c r="T116" s="26"/>
      <c r="U116" s="32"/>
      <c r="V116" s="33"/>
      <c r="W116" s="26"/>
      <c r="X116" s="26"/>
      <c r="Y116" s="26"/>
      <c r="Z116" s="26"/>
      <c r="AA116" s="26"/>
      <c r="AB116" s="33"/>
      <c r="AC116" s="26"/>
      <c r="AD116" s="32"/>
      <c r="AE116" s="33"/>
      <c r="AF116" s="26"/>
      <c r="AG116" s="26"/>
      <c r="AH116" s="26"/>
      <c r="AI116" s="26"/>
      <c r="AJ116" s="26"/>
      <c r="AK116" s="177" t="s">
        <v>58</v>
      </c>
      <c r="AL116" s="177"/>
      <c r="AM116" s="177"/>
      <c r="AN116" s="177"/>
      <c r="AP116" s="186" t="str">
        <f>$AP$8</f>
        <v/>
      </c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41"/>
      <c r="BE116" s="17" t="str">
        <f ca="1">IF($B124="","非表示","表示")</f>
        <v>非表示</v>
      </c>
    </row>
    <row r="117" spans="1:57" ht="20.25" customHeight="1"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32"/>
      <c r="M117" s="33"/>
      <c r="N117" s="26"/>
      <c r="O117" s="26"/>
      <c r="P117" s="26"/>
      <c r="Q117" s="26"/>
      <c r="R117" s="26"/>
      <c r="S117" s="33"/>
      <c r="T117" s="26"/>
      <c r="U117" s="32"/>
      <c r="V117" s="33"/>
      <c r="W117" s="26"/>
      <c r="X117" s="26"/>
      <c r="Y117" s="26"/>
      <c r="Z117" s="26"/>
      <c r="AA117" s="26"/>
      <c r="AB117" s="33"/>
      <c r="AC117" s="26"/>
      <c r="AD117" s="32"/>
      <c r="AE117" s="33"/>
      <c r="AF117" s="26"/>
      <c r="AG117" s="26"/>
      <c r="AH117" s="26"/>
      <c r="AI117" s="26"/>
      <c r="AJ117" s="26"/>
      <c r="AK117" s="178"/>
      <c r="AL117" s="178"/>
      <c r="AM117" s="178"/>
      <c r="AN117" s="178"/>
      <c r="AO117" s="37"/>
      <c r="AP117" s="187" t="str">
        <f>$AP$9</f>
        <v/>
      </c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41"/>
      <c r="BE117" s="17" t="str">
        <f ca="1">IF($B124="","非表示","表示")</f>
        <v>非表示</v>
      </c>
    </row>
    <row r="118" spans="1:57" ht="7.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32"/>
      <c r="M118" s="33"/>
      <c r="N118" s="26"/>
      <c r="O118" s="26"/>
      <c r="P118" s="26"/>
      <c r="Q118" s="26"/>
      <c r="R118" s="26"/>
      <c r="S118" s="33"/>
      <c r="T118" s="26"/>
      <c r="U118" s="32"/>
      <c r="V118" s="33"/>
      <c r="W118" s="26"/>
      <c r="X118" s="26"/>
      <c r="Y118" s="26"/>
      <c r="Z118" s="26"/>
      <c r="AA118" s="26"/>
      <c r="AB118" s="33"/>
      <c r="AC118" s="26"/>
      <c r="AD118" s="32"/>
      <c r="AE118" s="33"/>
      <c r="AF118" s="26"/>
      <c r="AG118" s="26"/>
      <c r="AH118" s="26"/>
      <c r="AI118" s="26"/>
      <c r="AJ118" s="26"/>
      <c r="AK118" s="33"/>
      <c r="AL118" s="26"/>
      <c r="AM118" s="26"/>
      <c r="AN118" s="33"/>
      <c r="AO118" s="26"/>
      <c r="AP118" s="26"/>
      <c r="AQ118" s="26"/>
      <c r="AR118" s="26"/>
      <c r="AS118" s="26"/>
      <c r="AT118" s="33"/>
      <c r="AU118" s="26"/>
      <c r="AV118" s="26"/>
      <c r="AW118" s="26"/>
      <c r="AX118" s="26"/>
      <c r="AY118" s="26"/>
      <c r="AZ118" s="26"/>
      <c r="BA118" s="26"/>
      <c r="BB118" s="26"/>
      <c r="BC118" s="41"/>
      <c r="BE118" s="17" t="str">
        <f ca="1">IF($B124="","非表示","表示")</f>
        <v>非表示</v>
      </c>
    </row>
    <row r="119" spans="1:57" ht="20.2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32"/>
      <c r="M119" s="33"/>
      <c r="N119" s="26"/>
      <c r="O119" s="26"/>
      <c r="P119" s="26"/>
      <c r="Q119" s="26"/>
      <c r="U119" s="17"/>
      <c r="AD119" s="32"/>
      <c r="AE119" s="33"/>
      <c r="AF119" s="26"/>
      <c r="AG119" s="26"/>
      <c r="AH119" s="26"/>
      <c r="AI119" s="26"/>
      <c r="AJ119" s="26"/>
      <c r="AK119" s="179" t="s">
        <v>59</v>
      </c>
      <c r="AL119" s="179"/>
      <c r="AM119" s="179"/>
      <c r="AN119" s="179"/>
      <c r="AP119" s="181" t="str">
        <f>$AP$11</f>
        <v/>
      </c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41"/>
      <c r="BE119" s="17" t="str">
        <f ca="1">IF($B124="","非表示","表示")</f>
        <v>非表示</v>
      </c>
    </row>
    <row r="120" spans="1:57" ht="20.25" customHeight="1">
      <c r="B120" s="25"/>
      <c r="D120" s="24" t="s">
        <v>12</v>
      </c>
      <c r="E120" s="26"/>
      <c r="F120" s="26"/>
      <c r="G120" s="27"/>
      <c r="H120" s="27"/>
      <c r="I120" s="27"/>
      <c r="J120" s="27"/>
      <c r="K120" s="27"/>
      <c r="L120" s="34"/>
      <c r="M120" s="33"/>
      <c r="N120" s="26"/>
      <c r="O120" s="26"/>
      <c r="P120" s="26"/>
      <c r="T120" s="188" t="s">
        <v>16</v>
      </c>
      <c r="U120" s="188"/>
      <c r="V120" s="188"/>
      <c r="W120" s="188"/>
      <c r="X120" s="37"/>
      <c r="Y120" s="126" t="str">
        <f>$Y$12</f>
        <v/>
      </c>
      <c r="Z120" s="38" t="s">
        <v>17</v>
      </c>
      <c r="AA120" s="189" t="str">
        <f>$AA$12</f>
        <v/>
      </c>
      <c r="AB120" s="189"/>
      <c r="AC120" s="39" t="s">
        <v>18</v>
      </c>
      <c r="AD120" s="32"/>
      <c r="AE120" s="33"/>
      <c r="AF120" s="26"/>
      <c r="AG120" s="26"/>
      <c r="AH120" s="26"/>
      <c r="AI120" s="26"/>
      <c r="AJ120" s="26"/>
      <c r="AK120" s="180"/>
      <c r="AL120" s="180"/>
      <c r="AM120" s="180"/>
      <c r="AN120" s="180"/>
      <c r="AO120" s="37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41"/>
      <c r="BE120" s="17" t="str">
        <f ca="1">IF($B124="","非表示","表示")</f>
        <v>非表示</v>
      </c>
    </row>
    <row r="121" spans="1:57" ht="12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32"/>
      <c r="M121" s="33"/>
      <c r="N121" s="26"/>
      <c r="O121" s="26"/>
      <c r="P121" s="26"/>
      <c r="Q121" s="26"/>
      <c r="R121" s="26"/>
      <c r="S121" s="33"/>
      <c r="T121" s="26"/>
      <c r="U121" s="32"/>
      <c r="V121" s="33"/>
      <c r="W121" s="26"/>
      <c r="X121" s="26"/>
      <c r="Y121" s="26"/>
      <c r="Z121" s="26"/>
      <c r="AA121" s="26"/>
      <c r="AB121" s="33"/>
      <c r="AC121" s="26"/>
      <c r="AD121" s="32"/>
      <c r="AE121" s="33"/>
      <c r="AF121" s="26"/>
      <c r="AG121" s="26"/>
      <c r="AH121" s="26"/>
      <c r="AI121" s="26"/>
      <c r="AJ121" s="26"/>
      <c r="AK121" s="33"/>
      <c r="AL121" s="26"/>
      <c r="AM121" s="26"/>
      <c r="AN121" s="33"/>
      <c r="AO121" s="26"/>
      <c r="AP121" s="26"/>
      <c r="AQ121" s="26"/>
      <c r="AR121" s="26"/>
      <c r="AS121" s="26"/>
      <c r="AT121" s="33"/>
      <c r="AU121" s="26"/>
      <c r="AV121" s="26"/>
      <c r="AW121" s="26"/>
      <c r="AX121" s="26"/>
      <c r="AY121" s="26"/>
      <c r="AZ121" s="26"/>
      <c r="BA121" s="26"/>
      <c r="BB121" s="26"/>
      <c r="BC121" s="41"/>
      <c r="BE121" s="17" t="str">
        <f ca="1">IF($B124="","非表示","表示")</f>
        <v>非表示</v>
      </c>
    </row>
    <row r="122" spans="1:57" ht="23.25" customHeight="1">
      <c r="B122" s="176" t="s">
        <v>60</v>
      </c>
      <c r="C122" s="176"/>
      <c r="D122" s="176"/>
      <c r="E122" s="176"/>
      <c r="F122" s="176"/>
      <c r="G122" s="176"/>
      <c r="H122" s="176"/>
      <c r="I122" s="176"/>
      <c r="J122" s="176"/>
      <c r="K122" s="176" t="s">
        <v>61</v>
      </c>
      <c r="L122" s="176"/>
      <c r="M122" s="176"/>
      <c r="N122" s="176"/>
      <c r="O122" s="176"/>
      <c r="P122" s="176"/>
      <c r="Q122" s="176"/>
      <c r="R122" s="176"/>
      <c r="S122" s="176"/>
      <c r="T122" s="183" t="s">
        <v>62</v>
      </c>
      <c r="U122" s="184"/>
      <c r="V122" s="184"/>
      <c r="W122" s="184"/>
      <c r="X122" s="184"/>
      <c r="Y122" s="184"/>
      <c r="Z122" s="184"/>
      <c r="AA122" s="184"/>
      <c r="AB122" s="185"/>
      <c r="AC122" s="183" t="s">
        <v>63</v>
      </c>
      <c r="AD122" s="184"/>
      <c r="AE122" s="184"/>
      <c r="AF122" s="184"/>
      <c r="AG122" s="184"/>
      <c r="AH122" s="184"/>
      <c r="AI122" s="184"/>
      <c r="AJ122" s="184"/>
      <c r="AK122" s="185"/>
      <c r="AL122" s="183" t="s">
        <v>64</v>
      </c>
      <c r="AM122" s="184"/>
      <c r="AN122" s="184"/>
      <c r="AO122" s="184"/>
      <c r="AP122" s="184"/>
      <c r="AQ122" s="184"/>
      <c r="AR122" s="184"/>
      <c r="AS122" s="184"/>
      <c r="AT122" s="185"/>
      <c r="AU122" s="176" t="s">
        <v>47</v>
      </c>
      <c r="AV122" s="176"/>
      <c r="AW122" s="176"/>
      <c r="AX122" s="176"/>
      <c r="AY122" s="176"/>
      <c r="AZ122" s="176"/>
      <c r="BA122" s="176"/>
      <c r="BB122" s="176"/>
      <c r="BC122" s="176"/>
      <c r="BE122" s="17" t="str">
        <f ca="1">IF($B124="","非表示","表示")</f>
        <v>非表示</v>
      </c>
    </row>
    <row r="123" spans="1:57" ht="23.25" customHeight="1">
      <c r="B123" s="176"/>
      <c r="C123" s="176"/>
      <c r="D123" s="176"/>
      <c r="E123" s="176"/>
      <c r="F123" s="176"/>
      <c r="G123" s="176"/>
      <c r="H123" s="176"/>
      <c r="I123" s="176"/>
      <c r="J123" s="176"/>
      <c r="K123" s="190" t="s">
        <v>38</v>
      </c>
      <c r="L123" s="190"/>
      <c r="M123" s="190"/>
      <c r="N123" s="190" t="s">
        <v>65</v>
      </c>
      <c r="O123" s="191"/>
      <c r="P123" s="190" t="s">
        <v>49</v>
      </c>
      <c r="Q123" s="190"/>
      <c r="R123" s="190"/>
      <c r="S123" s="190"/>
      <c r="T123" s="183" t="s">
        <v>38</v>
      </c>
      <c r="U123" s="184"/>
      <c r="V123" s="185"/>
      <c r="W123" s="176" t="s">
        <v>65</v>
      </c>
      <c r="X123" s="183"/>
      <c r="Y123" s="176" t="s">
        <v>49</v>
      </c>
      <c r="Z123" s="176"/>
      <c r="AA123" s="176"/>
      <c r="AB123" s="176"/>
      <c r="AC123" s="183" t="s">
        <v>38</v>
      </c>
      <c r="AD123" s="184"/>
      <c r="AE123" s="185"/>
      <c r="AF123" s="176" t="s">
        <v>65</v>
      </c>
      <c r="AG123" s="183"/>
      <c r="AH123" s="176" t="s">
        <v>49</v>
      </c>
      <c r="AI123" s="176"/>
      <c r="AJ123" s="176"/>
      <c r="AK123" s="176"/>
      <c r="AL123" s="183" t="s">
        <v>38</v>
      </c>
      <c r="AM123" s="184"/>
      <c r="AN123" s="185"/>
      <c r="AO123" s="176" t="s">
        <v>65</v>
      </c>
      <c r="AP123" s="183"/>
      <c r="AQ123" s="176" t="s">
        <v>49</v>
      </c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E123" s="17" t="str">
        <f ca="1">IF($B124="","非表示","表示")</f>
        <v>非表示</v>
      </c>
    </row>
    <row r="124" spans="1:57" ht="46.5" customHeight="1">
      <c r="A124" s="17">
        <f ca="1">$A105+1</f>
        <v>37</v>
      </c>
      <c r="B124" s="192" t="str">
        <f ca="1">IF(AND(VLOOKUP(A124,入力シート➁!$A:$B,COLUMN(入力シート➁!$B$5),0)=0,AU124=""),"",IF(AND(VLOOKUP(A124,入力シート➁!$A:$B,COLUMN(入力シート➁!$B$5),0)=0,AU124&lt;&gt;""),IFERROR(IF(AND(OFFSET(B124,-2,0,1,1)=$B$14,OFFSET(B124,-19,0,1,1)="　　　　　　　〃"),OFFSET(B124,-20,0,1,1),IF(AND(OFFSET(B124,-2,0,1,1)=$B$14,OFFSET(B124,-19,0,1,1)&lt;&gt;"　　　　　　　〃"),OFFSET(B124,-19,0,1,1),"　　　　　　　〃")),"　　　　　　　〃"),(VLOOKUP(A124,入力シート➁!$A:$B,COLUMN(入力シート➁!$B$5),0))))</f>
        <v/>
      </c>
      <c r="C124" s="193"/>
      <c r="D124" s="193"/>
      <c r="E124" s="193"/>
      <c r="F124" s="193"/>
      <c r="G124" s="193"/>
      <c r="H124" s="193"/>
      <c r="I124" s="193"/>
      <c r="J124" s="194"/>
      <c r="K124" s="121" t="str">
        <f ca="1">IF(M124="","",IFERROR(VLOOKUP($A124,入力シート➁!$A:$R,COLUMN(入力シート➁!$C$7),0),""))</f>
        <v/>
      </c>
      <c r="L124" s="122" t="str">
        <f ca="1">IF(OR(P124="",VLOOKUP(A124,入力シート➁!$A:$R,COLUMN(入力シート➁!D115),0)=0),"",VLOOKUP(A124,入力シート➁!$A:$R,COLUMN(入力シート➁!D115),0))</f>
        <v/>
      </c>
      <c r="M124" s="123" t="str">
        <f ca="1">IF(L124="","",VLOOKUP($A124,入力シート➁!$A:$R,COLUMN(入力シート➁!$E$7),0))</f>
        <v/>
      </c>
      <c r="N124" s="195" t="str">
        <f t="shared" ref="N124:N132" ca="1" si="20">IFERROR(IF(OR(P124="",P124&lt;=0),"",IF(AND(M124="V",K124&lt;&gt;""),ROUNDUP(P124/(VALUE(LEFT(K124,FIND("m",K124)-1))*L124),0),ROUNDUP(P124/L124,0))),"")</f>
        <v/>
      </c>
      <c r="O124" s="196"/>
      <c r="P124" s="197" t="str">
        <f ca="1">IF(VLOOKUP($A124,入力シート➁!$A:$R,COLUMN(入力シート➁!F115),0)=0,"",IF(VLOOKUP($A124,入力シート➁!$A:$R,COLUMN(入力シート➁!F115),0)&lt;0,"("&amp;-VLOOKUP($A124,入力シート➁!$A:$R,COLUMN(入力シート➁!F115),0)&amp;VLOOKUP($A124,入力シート➁!$A:$R,COLUMN(入力シート➁!G115),0)&amp;")",VLOOKUP($A124,入力シート➁!$A:$R,COLUMN(入力シート➁!F115),0)))</f>
        <v/>
      </c>
      <c r="Q124" s="198"/>
      <c r="R124" s="198"/>
      <c r="S124" s="124" t="str">
        <f ca="1">IF(OR(P124="",COUNT(P124)=0),"",VLOOKUP($A124,入力シート➁!$A:$R,COLUMN(入力シート➁!G115),0))</f>
        <v/>
      </c>
      <c r="T124" s="121" t="str">
        <f ca="1">IF(V124="","",IFERROR(VLOOKUP($A124,入力シート➁!$A:$R,COLUMN(入力シート➁!$C$7),0),""))</f>
        <v/>
      </c>
      <c r="U124" s="125" t="str">
        <f ca="1">IF(OR(Y124="",VLOOKUP(A124,入力シート➁!$A:$R,COLUMN(入力シート➁!D115),0)=0),"",VLOOKUP(A124,入力シート➁!$A:$R,COLUMN(入力シート➁!D115),0))</f>
        <v/>
      </c>
      <c r="V124" s="123" t="str">
        <f ca="1">IF(U124="","",VLOOKUP($A124,入力シート➁!$A:$R,COLUMN(入力シート➁!$E$7),0))</f>
        <v/>
      </c>
      <c r="W124" s="195" t="str">
        <f t="shared" ref="W124:W132" ca="1" si="21">IFERROR(IF(OR(Y124="",Y124&lt;=0),"",IF(AND(V124="V",T124&lt;&gt;""),ROUNDUP(Y124/(VALUE(LEFT(T124,FIND("m",T124)-1))*U124),0),ROUNDUP(Y124/U124,0))),"")</f>
        <v/>
      </c>
      <c r="X124" s="199"/>
      <c r="Y124" s="197" t="str">
        <f ca="1">IF(VLOOKUP($A124,入力シート➁!$A:$R,COLUMN(入力シート➁!H115),0)=0,"",IF(VLOOKUP($A124,入力シート➁!$A:$R,COLUMN(入力シート➁!H115),0)&lt;0,"("&amp;-VLOOKUP($A124,入力シート➁!$A:$R,COLUMN(入力シート➁!H115),0)&amp;VLOOKUP($A124,入力シート➁!$A:$R,COLUMN(入力シート➁!I115),0)&amp;")",VLOOKUP($A124,入力シート➁!$A:$R,COLUMN(入力シート➁!H115),0)))</f>
        <v/>
      </c>
      <c r="Z124" s="198"/>
      <c r="AA124" s="198"/>
      <c r="AB124" s="124" t="str">
        <f ca="1">IF(OR(Y124="",COUNT(Y124)=0),"",VLOOKUP($A124,入力シート➁!$A:$R,COLUMN(入力シート➁!G115),0))</f>
        <v/>
      </c>
      <c r="AC124" s="121" t="str">
        <f ca="1">IF(AE124="","",IFERROR(VLOOKUP($A124,入力シート➁!$A:$R,COLUMN(入力シート➁!$C$7),0),""))</f>
        <v/>
      </c>
      <c r="AD124" s="125" t="str">
        <f ca="1">IF(OR(AH124="",VLOOKUP(A124,入力シート➁!$A:$R,COLUMN(入力シート➁!D115),0)=0),"",VLOOKUP(A124,入力シート➁!$A:$R,COLUMN(入力シート➁!D115),0))</f>
        <v/>
      </c>
      <c r="AE124" s="123" t="str">
        <f ca="1">IF(AD124="","",VLOOKUP($A124,入力シート➁!$A:$R,COLUMN(入力シート➁!$E$7),0))</f>
        <v/>
      </c>
      <c r="AF124" s="195" t="str">
        <f t="shared" ref="AF124:AF132" ca="1" si="22">IFERROR(IF(OR(AH124="",AH124&lt;=0),"",IF(AND(AE124="V",AC124&lt;&gt;""),ROUNDUP(AH124/(VALUE(LEFT(AC124,FIND("m",AC124)-1))*AD124),0),ROUNDUP(AH124/AD124,0))),"")</f>
        <v/>
      </c>
      <c r="AG124" s="199"/>
      <c r="AH124" s="197" t="str">
        <f ca="1">IF(VLOOKUP($A124,入力シート➁!$A:$R,COLUMN(入力シート➁!J115),0)=0,"",IF(VLOOKUP($A124,入力シート➁!$A:$R,COLUMN(入力シート➁!J115),0)&lt;0,"("&amp;-VLOOKUP($A124,入力シート➁!$A:$R,COLUMN(入力シート➁!J115),0)&amp;VLOOKUP($A124,入力シート➁!$A:$R,COLUMN(入力シート➁!K115),0)&amp;")",VLOOKUP($A124,入力シート➁!$A:$R,COLUMN(入力シート➁!J115),0)))</f>
        <v/>
      </c>
      <c r="AI124" s="198"/>
      <c r="AJ124" s="198"/>
      <c r="AK124" s="124" t="str">
        <f ca="1">IF(OR(AH124="",COUNT(AH124)=0),"",VLOOKUP($A124,入力シート➁!$A:$R,COLUMN(入力シート➁!G115),0))</f>
        <v/>
      </c>
      <c r="AL124" s="121" t="str">
        <f ca="1">IF(AN124="","",IFERROR(VLOOKUP($A124,入力シート➁!$A:$R,COLUMN(入力シート➁!$C$7),0),""))</f>
        <v/>
      </c>
      <c r="AM124" s="125" t="str">
        <f ca="1">IF(OR(AQ124=0,AQ124="",VLOOKUP(A124,入力シート➁!$A:$R,COLUMN(入力シート➁!D115),0)=0),"",VLOOKUP(A124,入力シート➁!$A:$R,COLUMN(入力シート➁!D115),0))</f>
        <v/>
      </c>
      <c r="AN124" s="123" t="str">
        <f ca="1">IF(AM124="","",VLOOKUP($A124,入力シート➁!$A:$R,COLUMN(入力シート➁!$E$7),0))</f>
        <v/>
      </c>
      <c r="AO124" s="195" t="str">
        <f t="shared" ref="AO124:AO132" ca="1" si="23">IFERROR(IF(OR(AQ124="",AQ124&lt;=0),"",IF(AND(AN124="V",AL124&lt;&gt;""),ROUNDUP(AQ124/(VALUE(LEFT(AL124,FIND("m",AL124)-1))*AM124),0),ROUNDUP(AQ124/AM124,0))),"")</f>
        <v/>
      </c>
      <c r="AP124" s="199"/>
      <c r="AQ124" s="197" t="str">
        <f ca="1">IF(AND(VLOOKUP($A124,入力シート➁!$A:$R,COLUMN(入力シート➁!L115),0)=0,VLOOKUP($A124,入力シート➁!$A:$R,COLUMN(入力シート➁!B115),0)=""),"",IF(VLOOKUP($A124,入力シート➁!$A:$R,COLUMN(入力シート➁!L115),0)&lt;0,"("&amp;-VLOOKUP($A124,入力シート➁!$A:$R,COLUMN(入力シート➁!L115),0)&amp;VLOOKUP($A124,入力シート➁!$A:$R,COLUMN(入力シート➁!M115),0)&amp;")",VLOOKUP($A124,入力シート➁!$A:$R,COLUMN(入力シート➁!L115),0)))</f>
        <v/>
      </c>
      <c r="AR124" s="198"/>
      <c r="AS124" s="198"/>
      <c r="AT124" s="124" t="str">
        <f ca="1">IF(OR(AQ124="",COUNT(AQ124)=0),"",VLOOKUP($A124,入力シート➁!$A:$R,COLUMN(入力シート➁!G115),0))</f>
        <v/>
      </c>
      <c r="AU124" s="200" t="str">
        <f ca="1">IF(VLOOKUP(A124,入力シート➁!$A:$R,COLUMN(入力シート➁!R115),0)=0,"",VLOOKUP(A124,入力シート➁!$A:$R,COLUMN(入力シート➁!R115),0))</f>
        <v/>
      </c>
      <c r="AV124" s="200"/>
      <c r="AW124" s="200"/>
      <c r="AX124" s="200"/>
      <c r="AY124" s="200"/>
      <c r="AZ124" s="200"/>
      <c r="BA124" s="200"/>
      <c r="BB124" s="200"/>
      <c r="BC124" s="200"/>
      <c r="BE124" s="17" t="str">
        <f ca="1">IF($B124="","非表示","表示")</f>
        <v>非表示</v>
      </c>
    </row>
    <row r="125" spans="1:57" ht="46.5" customHeight="1">
      <c r="A125" s="17">
        <f t="shared" ref="A125:A132" ca="1" si="24">OFFSET(A125,-1,0,1,1)+1</f>
        <v>38</v>
      </c>
      <c r="B125" s="192" t="str">
        <f ca="1">IF(AND(VLOOKUP(A125,入力シート➁!$A:$B,COLUMN(入力シート➁!$B$5),0)=0,AU125=""),"",IF(AND(VLOOKUP(A125,入力シート➁!$A:$B,COLUMN(入力シート➁!$B$5),0)=0,AU125&lt;&gt;""),IFERROR(IF(AND(OFFSET(B125,-2,0,1,1)=$B$14,OFFSET(B125,-19,0,1,1)="　　　　　　　〃"),OFFSET(B125,-20,0,1,1),IF(AND(OFFSET(B125,-2,0,1,1)=$B$14,OFFSET(B125,-19,0,1,1)&lt;&gt;"　　　　　　　〃"),OFFSET(B125,-19,0,1,1),"　　　　　　　〃")),"　　　　　　　〃"),(VLOOKUP(A125,入力シート➁!$A:$B,COLUMN(入力シート➁!$B$5),0))))</f>
        <v/>
      </c>
      <c r="C125" s="193"/>
      <c r="D125" s="193"/>
      <c r="E125" s="193"/>
      <c r="F125" s="193"/>
      <c r="G125" s="193"/>
      <c r="H125" s="193"/>
      <c r="I125" s="193"/>
      <c r="J125" s="194"/>
      <c r="K125" s="121" t="str">
        <f ca="1">IF(M125="","",IFERROR(VLOOKUP($A125,入力シート➁!$A:$R,COLUMN(入力シート➁!$C$7),0),""))</f>
        <v/>
      </c>
      <c r="L125" s="122" t="str">
        <f ca="1">IF(OR(P125="",VLOOKUP(A125,入力シート➁!$A:$R,COLUMN(入力シート➁!D116),0)=0),"",VLOOKUP(A125,入力シート➁!$A:$R,COLUMN(入力シート➁!D116),0))</f>
        <v/>
      </c>
      <c r="M125" s="123" t="str">
        <f ca="1">IF(L125="","",VLOOKUP($A125,入力シート➁!$A:$R,COLUMN(入力シート➁!$E$7),0))</f>
        <v/>
      </c>
      <c r="N125" s="195" t="str">
        <f t="shared" ca="1" si="20"/>
        <v/>
      </c>
      <c r="O125" s="196"/>
      <c r="P125" s="197" t="str">
        <f ca="1">IF(VLOOKUP($A125,入力シート➁!$A:$R,COLUMN(入力シート➁!F116),0)=0,"",IF(VLOOKUP($A125,入力シート➁!$A:$R,COLUMN(入力シート➁!F116),0)&lt;0,"("&amp;-VLOOKUP($A125,入力シート➁!$A:$R,COLUMN(入力シート➁!F116),0)&amp;VLOOKUP($A125,入力シート➁!$A:$R,COLUMN(入力シート➁!G116),0)&amp;")",VLOOKUP($A125,入力シート➁!$A:$R,COLUMN(入力シート➁!F116),0)))</f>
        <v/>
      </c>
      <c r="Q125" s="198"/>
      <c r="R125" s="198"/>
      <c r="S125" s="124" t="str">
        <f ca="1">IF(OR(P125="",COUNT(P125)=0),"",VLOOKUP(A125,入力シート➁!$A:$R,COLUMN(入力シート➁!G116),0))</f>
        <v/>
      </c>
      <c r="T125" s="121" t="str">
        <f ca="1">IF(V125="","",IFERROR(VLOOKUP($A125,入力シート➁!$A:$R,COLUMN(入力シート➁!$C$7),0),""))</f>
        <v/>
      </c>
      <c r="U125" s="125" t="str">
        <f ca="1">IF(OR(Y125="",VLOOKUP(A125,入力シート➁!$A:$R,COLUMN(入力シート➁!D116),0)=0),"",VLOOKUP(A125,入力シート➁!$A:$R,COLUMN(入力シート➁!D116),0))</f>
        <v/>
      </c>
      <c r="V125" s="123" t="str">
        <f ca="1">IF(U125="","",VLOOKUP($A125,入力シート➁!$A:$R,COLUMN(入力シート➁!$E$7),0))</f>
        <v/>
      </c>
      <c r="W125" s="195" t="str">
        <f t="shared" ca="1" si="21"/>
        <v/>
      </c>
      <c r="X125" s="199"/>
      <c r="Y125" s="197" t="str">
        <f ca="1">IF(VLOOKUP($A125,入力シート➁!$A:$R,COLUMN(入力シート➁!H116),0)=0,"",IF(VLOOKUP($A125,入力シート➁!$A:$R,COLUMN(入力シート➁!H116),0)&lt;0,"("&amp;-VLOOKUP($A125,入力シート➁!$A:$R,COLUMN(入力シート➁!H116),0)&amp;VLOOKUP($A125,入力シート➁!$A:$R,COLUMN(入力シート➁!I116),0)&amp;")",VLOOKUP($A125,入力シート➁!$A:$R,COLUMN(入力シート➁!H116),0)))</f>
        <v/>
      </c>
      <c r="Z125" s="198"/>
      <c r="AA125" s="198"/>
      <c r="AB125" s="124" t="str">
        <f ca="1">IF(OR(Y125="",COUNT(Y125)=0),"",VLOOKUP($A125,入力シート➁!$A:$R,COLUMN(入力シート➁!G116),0))</f>
        <v/>
      </c>
      <c r="AC125" s="121" t="str">
        <f ca="1">IF(AE125="","",IFERROR(VLOOKUP($A125,入力シート➁!$A:$R,COLUMN(入力シート➁!$C$7),0),""))</f>
        <v/>
      </c>
      <c r="AD125" s="125" t="str">
        <f ca="1">IF(OR(AH125="",VLOOKUP(A125,入力シート➁!$A:$R,COLUMN(入力シート➁!D116),0)=0),"",VLOOKUP(A125,入力シート➁!$A:$R,COLUMN(入力シート➁!D116),0))</f>
        <v/>
      </c>
      <c r="AE125" s="123" t="str">
        <f ca="1">IF(AD125="","",VLOOKUP($A125,入力シート➁!$A:$R,COLUMN(入力シート➁!$E$7),0))</f>
        <v/>
      </c>
      <c r="AF125" s="195" t="str">
        <f t="shared" ca="1" si="22"/>
        <v/>
      </c>
      <c r="AG125" s="199"/>
      <c r="AH125" s="197" t="str">
        <f ca="1">IF(VLOOKUP($A125,入力シート➁!$A:$R,COLUMN(入力シート➁!J116),0)=0,"",IF(VLOOKUP($A125,入力シート➁!$A:$R,COLUMN(入力シート➁!J116),0)&lt;0,"("&amp;-VLOOKUP($A125,入力シート➁!$A:$R,COLUMN(入力シート➁!J116),0)&amp;VLOOKUP($A125,入力シート➁!$A:$R,COLUMN(入力シート➁!K116),0)&amp;")",VLOOKUP($A125,入力シート➁!$A:$R,COLUMN(入力シート➁!J116),0)))</f>
        <v/>
      </c>
      <c r="AI125" s="198"/>
      <c r="AJ125" s="198"/>
      <c r="AK125" s="124" t="str">
        <f ca="1">IF(OR(AH125="",COUNT(AH125)=0),"",VLOOKUP($A125,入力シート➁!$A:$R,COLUMN(入力シート➁!G116),0))</f>
        <v/>
      </c>
      <c r="AL125" s="121" t="str">
        <f ca="1">IF(AN125="","",IFERROR(VLOOKUP($A125,入力シート➁!$A:$R,COLUMN(入力シート➁!$C$7),0),""))</f>
        <v/>
      </c>
      <c r="AM125" s="125" t="str">
        <f ca="1">IF(OR(AQ125=0,AQ125="",VLOOKUP(A125,入力シート➁!$A:$R,COLUMN(入力シート➁!D116),0)=0),"",VLOOKUP(A125,入力シート➁!$A:$R,COLUMN(入力シート➁!D116),0))</f>
        <v/>
      </c>
      <c r="AN125" s="123" t="str">
        <f ca="1">IF(AM125="","",VLOOKUP($A125,入力シート➁!$A:$R,COLUMN(入力シート➁!$E$7),0))</f>
        <v/>
      </c>
      <c r="AO125" s="195" t="str">
        <f t="shared" ca="1" si="23"/>
        <v/>
      </c>
      <c r="AP125" s="199"/>
      <c r="AQ125" s="197" t="str">
        <f ca="1">IF(AND(VLOOKUP($A125,入力シート➁!$A:$R,COLUMN(入力シート➁!L116),0)=0,VLOOKUP($A125,入力シート➁!$A:$R,COLUMN(入力シート➁!B116),0)=""),"",IF(VLOOKUP($A125,入力シート➁!$A:$R,COLUMN(入力シート➁!L116),0)&lt;0,"("&amp;-VLOOKUP($A125,入力シート➁!$A:$R,COLUMN(入力シート➁!L116),0)&amp;VLOOKUP($A125,入力シート➁!$A:$R,COLUMN(入力シート➁!M116),0)&amp;")",VLOOKUP($A125,入力シート➁!$A:$R,COLUMN(入力シート➁!L116),0)))</f>
        <v/>
      </c>
      <c r="AR125" s="198"/>
      <c r="AS125" s="198"/>
      <c r="AT125" s="124" t="str">
        <f ca="1">IF(OR(AQ125="",COUNT(AQ125)=0),"",VLOOKUP($A125,入力シート➁!$A:$R,COLUMN(入力シート➁!G116),0))</f>
        <v/>
      </c>
      <c r="AU125" s="200" t="str">
        <f ca="1">IF(VLOOKUP(A125,入力シート➁!$A:$R,COLUMN(入力シート➁!R116),0)=0,"",VLOOKUP(A125,入力シート➁!$A:$R,COLUMN(入力シート➁!R116),0))</f>
        <v/>
      </c>
      <c r="AV125" s="200"/>
      <c r="AW125" s="200"/>
      <c r="AX125" s="200"/>
      <c r="AY125" s="200"/>
      <c r="AZ125" s="200"/>
      <c r="BA125" s="200"/>
      <c r="BB125" s="200"/>
      <c r="BC125" s="200"/>
      <c r="BE125" s="17" t="str">
        <f ca="1">IF($B124="","非表示","表示")</f>
        <v>非表示</v>
      </c>
    </row>
    <row r="126" spans="1:57" ht="46.5" customHeight="1">
      <c r="A126" s="17">
        <f t="shared" ca="1" si="24"/>
        <v>39</v>
      </c>
      <c r="B126" s="192" t="str">
        <f ca="1">IF(AND(VLOOKUP(A126,入力シート➁!$A:$B,COLUMN(入力シート➁!$B$5),0)=0,AU126=""),"",IF(AND(VLOOKUP(A126,入力シート➁!$A:$B,COLUMN(入力シート➁!$B$5),0)=0,AU126&lt;&gt;""),IFERROR(IF(AND(OFFSET(B126,-2,0,1,1)=$B$14,OFFSET(B126,-19,0,1,1)="　　　　　　　〃"),OFFSET(B126,-20,0,1,1),IF(AND(OFFSET(B126,-2,0,1,1)=$B$14,OFFSET(B126,-19,0,1,1)&lt;&gt;"　　　　　　　〃"),OFFSET(B126,-19,0,1,1),"　　　　　　　〃")),"　　　　　　　〃"),(VLOOKUP(A126,入力シート➁!$A:$B,COLUMN(入力シート➁!$B$5),0))))</f>
        <v/>
      </c>
      <c r="C126" s="193"/>
      <c r="D126" s="193"/>
      <c r="E126" s="193"/>
      <c r="F126" s="193"/>
      <c r="G126" s="193"/>
      <c r="H126" s="193"/>
      <c r="I126" s="193"/>
      <c r="J126" s="194"/>
      <c r="K126" s="121" t="str">
        <f ca="1">IF(M126="","",IFERROR(VLOOKUP($A126,入力シート➁!$A:$R,COLUMN(入力シート➁!$C$7),0),""))</f>
        <v/>
      </c>
      <c r="L126" s="122" t="str">
        <f ca="1">IF(OR(P126="",VLOOKUP(A126,入力シート➁!$A:$R,COLUMN(入力シート➁!D117),0)=0),"",VLOOKUP(A126,入力シート➁!$A:$R,COLUMN(入力シート➁!D117),0))</f>
        <v/>
      </c>
      <c r="M126" s="123" t="str">
        <f ca="1">IF(L126="","",VLOOKUP($A126,入力シート➁!$A:$R,COLUMN(入力シート➁!$E$7),0))</f>
        <v/>
      </c>
      <c r="N126" s="195" t="str">
        <f t="shared" ca="1" si="20"/>
        <v/>
      </c>
      <c r="O126" s="196"/>
      <c r="P126" s="197" t="str">
        <f ca="1">IF(VLOOKUP($A126,入力シート➁!$A:$R,COLUMN(入力シート➁!F117),0)=0,"",IF(VLOOKUP($A126,入力シート➁!$A:$R,COLUMN(入力シート➁!F117),0)&lt;0,"("&amp;-VLOOKUP($A126,入力シート➁!$A:$R,COLUMN(入力シート➁!F117),0)&amp;VLOOKUP($A126,入力シート➁!$A:$R,COLUMN(入力シート➁!G117),0)&amp;")",VLOOKUP($A126,入力シート➁!$A:$R,COLUMN(入力シート➁!F117),0)))</f>
        <v/>
      </c>
      <c r="Q126" s="198"/>
      <c r="R126" s="198"/>
      <c r="S126" s="124" t="str">
        <f ca="1">IF(OR(P126="",COUNT(P126)=0),"",VLOOKUP(A126,入力シート➁!$A:$R,COLUMN(入力シート➁!G117),0))</f>
        <v/>
      </c>
      <c r="T126" s="121" t="str">
        <f ca="1">IF(V126="","",IFERROR(VLOOKUP($A126,入力シート➁!$A:$R,COLUMN(入力シート➁!$C$7),0),""))</f>
        <v/>
      </c>
      <c r="U126" s="125" t="str">
        <f ca="1">IF(OR(Y126="",VLOOKUP(A126,入力シート➁!$A:$R,COLUMN(入力シート➁!D117),0)=0),"",VLOOKUP(A126,入力シート➁!$A:$R,COLUMN(入力シート➁!D117),0))</f>
        <v/>
      </c>
      <c r="V126" s="123" t="str">
        <f ca="1">IF(U126="","",VLOOKUP($A126,入力シート➁!$A:$R,COLUMN(入力シート➁!$E$7),0))</f>
        <v/>
      </c>
      <c r="W126" s="195" t="str">
        <f t="shared" ca="1" si="21"/>
        <v/>
      </c>
      <c r="X126" s="199"/>
      <c r="Y126" s="197" t="str">
        <f ca="1">IF(VLOOKUP($A126,入力シート➁!$A:$R,COLUMN(入力シート➁!H117),0)=0,"",IF(VLOOKUP($A126,入力シート➁!$A:$R,COLUMN(入力シート➁!H117),0)&lt;0,"("&amp;-VLOOKUP($A126,入力シート➁!$A:$R,COLUMN(入力シート➁!H117),0)&amp;VLOOKUP($A126,入力シート➁!$A:$R,COLUMN(入力シート➁!I117),0)&amp;")",VLOOKUP($A126,入力シート➁!$A:$R,COLUMN(入力シート➁!H117),0)))</f>
        <v/>
      </c>
      <c r="Z126" s="198"/>
      <c r="AA126" s="198"/>
      <c r="AB126" s="124" t="str">
        <f ca="1">IF(OR(Y126="",COUNT(Y126)=0),"",VLOOKUP($A126,入力シート➁!$A:$R,COLUMN(入力シート➁!G117),0))</f>
        <v/>
      </c>
      <c r="AC126" s="121" t="str">
        <f ca="1">IF(AE126="","",IFERROR(VLOOKUP($A126,入力シート➁!$A:$R,COLUMN(入力シート➁!$C$7),0),""))</f>
        <v/>
      </c>
      <c r="AD126" s="125" t="str">
        <f ca="1">IF(OR(AH126="",VLOOKUP(A126,入力シート➁!$A:$R,COLUMN(入力シート➁!D117),0)=0),"",VLOOKUP(A126,入力シート➁!$A:$R,COLUMN(入力シート➁!D117),0))</f>
        <v/>
      </c>
      <c r="AE126" s="123" t="str">
        <f ca="1">IF(AD126="","",VLOOKUP($A126,入力シート➁!$A:$R,COLUMN(入力シート➁!$E$7),0))</f>
        <v/>
      </c>
      <c r="AF126" s="195" t="str">
        <f t="shared" ca="1" si="22"/>
        <v/>
      </c>
      <c r="AG126" s="199"/>
      <c r="AH126" s="197" t="str">
        <f ca="1">IF(VLOOKUP($A126,入力シート➁!$A:$R,COLUMN(入力シート➁!J117),0)=0,"",IF(VLOOKUP($A126,入力シート➁!$A:$R,COLUMN(入力シート➁!J117),0)&lt;0,"("&amp;-VLOOKUP($A126,入力シート➁!$A:$R,COLUMN(入力シート➁!J117),0)&amp;VLOOKUP($A126,入力シート➁!$A:$R,COLUMN(入力シート➁!K117),0)&amp;")",VLOOKUP($A126,入力シート➁!$A:$R,COLUMN(入力シート➁!J117),0)))</f>
        <v/>
      </c>
      <c r="AI126" s="198"/>
      <c r="AJ126" s="198"/>
      <c r="AK126" s="124" t="str">
        <f ca="1">IF(OR(AH126="",COUNT(AH126)=0),"",VLOOKUP($A126,入力シート➁!$A:$R,COLUMN(入力シート➁!G117),0))</f>
        <v/>
      </c>
      <c r="AL126" s="121" t="str">
        <f ca="1">IF(AN126="","",IFERROR(VLOOKUP($A126,入力シート➁!$A:$R,COLUMN(入力シート➁!$C$7),0),""))</f>
        <v/>
      </c>
      <c r="AM126" s="125" t="str">
        <f ca="1">IF(OR(AQ126=0,AQ126="",VLOOKUP(A126,入力シート➁!$A:$R,COLUMN(入力シート➁!D117),0)=0),"",VLOOKUP(A126,入力シート➁!$A:$R,COLUMN(入力シート➁!D117),0))</f>
        <v/>
      </c>
      <c r="AN126" s="123" t="str">
        <f ca="1">IF(AM126="","",VLOOKUP($A126,入力シート➁!$A:$R,COLUMN(入力シート➁!$E$7),0))</f>
        <v/>
      </c>
      <c r="AO126" s="195" t="str">
        <f t="shared" ca="1" si="23"/>
        <v/>
      </c>
      <c r="AP126" s="199"/>
      <c r="AQ126" s="197" t="str">
        <f ca="1">IF(AND(VLOOKUP($A126,入力シート➁!$A:$R,COLUMN(入力シート➁!L117),0)=0,VLOOKUP($A126,入力シート➁!$A:$R,COLUMN(入力シート➁!B117),0)=""),"",IF(VLOOKUP($A126,入力シート➁!$A:$R,COLUMN(入力シート➁!L117),0)&lt;0,"("&amp;-VLOOKUP($A126,入力シート➁!$A:$R,COLUMN(入力シート➁!L117),0)&amp;VLOOKUP($A126,入力シート➁!$A:$R,COLUMN(入力シート➁!M117),0)&amp;")",VLOOKUP($A126,入力シート➁!$A:$R,COLUMN(入力シート➁!L117),0)))</f>
        <v/>
      </c>
      <c r="AR126" s="198"/>
      <c r="AS126" s="198"/>
      <c r="AT126" s="124" t="str">
        <f ca="1">IF(OR(AQ126="",COUNT(AQ126)=0),"",VLOOKUP($A126,入力シート➁!$A:$R,COLUMN(入力シート➁!G117),0))</f>
        <v/>
      </c>
      <c r="AU126" s="200" t="str">
        <f ca="1">IF(VLOOKUP(A126,入力シート➁!$A:$R,COLUMN(入力シート➁!R117),0)=0,"",VLOOKUP(A126,入力シート➁!$A:$R,COLUMN(入力シート➁!R117),0))</f>
        <v/>
      </c>
      <c r="AV126" s="200"/>
      <c r="AW126" s="200"/>
      <c r="AX126" s="200"/>
      <c r="AY126" s="200"/>
      <c r="AZ126" s="200"/>
      <c r="BA126" s="200"/>
      <c r="BB126" s="200"/>
      <c r="BC126" s="200"/>
      <c r="BE126" s="17" t="str">
        <f ca="1">IF($B124="","非表示","表示")</f>
        <v>非表示</v>
      </c>
    </row>
    <row r="127" spans="1:57" ht="46.5" customHeight="1">
      <c r="A127" s="17">
        <f t="shared" ca="1" si="24"/>
        <v>40</v>
      </c>
      <c r="B127" s="192" t="str">
        <f ca="1">IF(AND(VLOOKUP(A127,入力シート➁!$A:$B,COLUMN(入力シート➁!$B$5),0)=0,AU127=""),"",IF(AND(VLOOKUP(A127,入力シート➁!$A:$B,COLUMN(入力シート➁!$B$5),0)=0,AU127&lt;&gt;""),IFERROR(IF(AND(OFFSET(B127,-2,0,1,1)=$B$14,OFFSET(B127,-19,0,1,1)="　　　　　　　〃"),OFFSET(B127,-20,0,1,1),IF(AND(OFFSET(B127,-2,0,1,1)=$B$14,OFFSET(B127,-19,0,1,1)&lt;&gt;"　　　　　　　〃"),OFFSET(B127,-19,0,1,1),"　　　　　　　〃")),"　　　　　　　〃"),(VLOOKUP(A127,入力シート➁!$A:$B,COLUMN(入力シート➁!$B$5),0))))</f>
        <v/>
      </c>
      <c r="C127" s="193"/>
      <c r="D127" s="193"/>
      <c r="E127" s="193"/>
      <c r="F127" s="193"/>
      <c r="G127" s="193"/>
      <c r="H127" s="193"/>
      <c r="I127" s="193"/>
      <c r="J127" s="194"/>
      <c r="K127" s="121" t="str">
        <f ca="1">IF(M127="","",IFERROR(VLOOKUP($A127,入力シート➁!$A:$R,COLUMN(入力シート➁!$C$7),0),""))</f>
        <v/>
      </c>
      <c r="L127" s="122" t="str">
        <f ca="1">IF(OR(P127="",VLOOKUP(A127,入力シート➁!$A:$R,COLUMN(入力シート➁!D118),0)=0),"",VLOOKUP(A127,入力シート➁!$A:$R,COLUMN(入力シート➁!D118),0))</f>
        <v/>
      </c>
      <c r="M127" s="123" t="str">
        <f ca="1">IF(L127="","",VLOOKUP($A127,入力シート➁!$A:$R,COLUMN(入力シート➁!$E$7),0))</f>
        <v/>
      </c>
      <c r="N127" s="195" t="str">
        <f t="shared" ca="1" si="20"/>
        <v/>
      </c>
      <c r="O127" s="196"/>
      <c r="P127" s="197" t="str">
        <f ca="1">IF(VLOOKUP($A127,入力シート➁!$A:$R,COLUMN(入力シート➁!F118),0)=0,"",IF(VLOOKUP($A127,入力シート➁!$A:$R,COLUMN(入力シート➁!F118),0)&lt;0,"("&amp;-VLOOKUP($A127,入力シート➁!$A:$R,COLUMN(入力シート➁!F118),0)&amp;VLOOKUP($A127,入力シート➁!$A:$R,COLUMN(入力シート➁!G118),0)&amp;")",VLOOKUP($A127,入力シート➁!$A:$R,COLUMN(入力シート➁!F118),0)))</f>
        <v/>
      </c>
      <c r="Q127" s="198"/>
      <c r="R127" s="198"/>
      <c r="S127" s="124" t="str">
        <f ca="1">IF(OR(P127="",COUNT(P127)=0),"",VLOOKUP(A127,入力シート➁!$A:$R,COLUMN(入力シート➁!G118),0))</f>
        <v/>
      </c>
      <c r="T127" s="121" t="str">
        <f ca="1">IF(V127="","",IFERROR(VLOOKUP($A127,入力シート➁!$A:$R,COLUMN(入力シート➁!$C$7),0),""))</f>
        <v/>
      </c>
      <c r="U127" s="125" t="str">
        <f ca="1">IF(OR(Y127="",VLOOKUP(A127,入力シート➁!$A:$R,COLUMN(入力シート➁!D118),0)=0),"",VLOOKUP(A127,入力シート➁!$A:$R,COLUMN(入力シート➁!D118),0))</f>
        <v/>
      </c>
      <c r="V127" s="123" t="str">
        <f ca="1">IF(U127="","",VLOOKUP($A127,入力シート➁!$A:$R,COLUMN(入力シート➁!$E$7),0))</f>
        <v/>
      </c>
      <c r="W127" s="195" t="str">
        <f t="shared" ca="1" si="21"/>
        <v/>
      </c>
      <c r="X127" s="199"/>
      <c r="Y127" s="197" t="str">
        <f ca="1">IF(VLOOKUP($A127,入力シート➁!$A:$R,COLUMN(入力シート➁!H118),0)=0,"",IF(VLOOKUP($A127,入力シート➁!$A:$R,COLUMN(入力シート➁!H118),0)&lt;0,"("&amp;-VLOOKUP($A127,入力シート➁!$A:$R,COLUMN(入力シート➁!H118),0)&amp;VLOOKUP($A127,入力シート➁!$A:$R,COLUMN(入力シート➁!I118),0)&amp;")",VLOOKUP($A127,入力シート➁!$A:$R,COLUMN(入力シート➁!H118),0)))</f>
        <v/>
      </c>
      <c r="Z127" s="198"/>
      <c r="AA127" s="198"/>
      <c r="AB127" s="124" t="str">
        <f ca="1">IF(OR(Y127="",COUNT(Y127)=0),"",VLOOKUP($A127,入力シート➁!$A:$R,COLUMN(入力シート➁!G118),0))</f>
        <v/>
      </c>
      <c r="AC127" s="121" t="str">
        <f ca="1">IF(AE127="","",IFERROR(VLOOKUP($A127,入力シート➁!$A:$R,COLUMN(入力シート➁!$C$7),0),""))</f>
        <v/>
      </c>
      <c r="AD127" s="125" t="str">
        <f ca="1">IF(OR(AH127="",VLOOKUP(A127,入力シート➁!$A:$R,COLUMN(入力シート➁!D118),0)=0),"",VLOOKUP(A127,入力シート➁!$A:$R,COLUMN(入力シート➁!D118),0))</f>
        <v/>
      </c>
      <c r="AE127" s="123" t="str">
        <f ca="1">IF(AD127="","",VLOOKUP($A127,入力シート➁!$A:$R,COLUMN(入力シート➁!$E$7),0))</f>
        <v/>
      </c>
      <c r="AF127" s="195" t="str">
        <f t="shared" ca="1" si="22"/>
        <v/>
      </c>
      <c r="AG127" s="199"/>
      <c r="AH127" s="197" t="str">
        <f ca="1">IF(VLOOKUP($A127,入力シート➁!$A:$R,COLUMN(入力シート➁!J118),0)=0,"",IF(VLOOKUP($A127,入力シート➁!$A:$R,COLUMN(入力シート➁!J118),0)&lt;0,"("&amp;-VLOOKUP($A127,入力シート➁!$A:$R,COLUMN(入力シート➁!J118),0)&amp;VLOOKUP($A127,入力シート➁!$A:$R,COLUMN(入力シート➁!K118),0)&amp;")",VLOOKUP($A127,入力シート➁!$A:$R,COLUMN(入力シート➁!J118),0)))</f>
        <v/>
      </c>
      <c r="AI127" s="198"/>
      <c r="AJ127" s="198"/>
      <c r="AK127" s="124" t="str">
        <f ca="1">IF(OR(AH127="",COUNT(AH127)=0),"",VLOOKUP($A127,入力シート➁!$A:$R,COLUMN(入力シート➁!G118),0))</f>
        <v/>
      </c>
      <c r="AL127" s="121" t="str">
        <f ca="1">IF(AN127="","",IFERROR(VLOOKUP($A127,入力シート➁!$A:$R,COLUMN(入力シート➁!$C$7),0),""))</f>
        <v/>
      </c>
      <c r="AM127" s="125" t="str">
        <f ca="1">IF(OR(AQ127=0,AQ127="",VLOOKUP(A127,入力シート➁!$A:$R,COLUMN(入力シート➁!D118),0)=0),"",VLOOKUP(A127,入力シート➁!$A:$R,COLUMN(入力シート➁!D118),0))</f>
        <v/>
      </c>
      <c r="AN127" s="123" t="str">
        <f ca="1">IF(AM127="","",VLOOKUP($A127,入力シート➁!$A:$R,COLUMN(入力シート➁!$E$7),0))</f>
        <v/>
      </c>
      <c r="AO127" s="195" t="str">
        <f t="shared" ca="1" si="23"/>
        <v/>
      </c>
      <c r="AP127" s="199"/>
      <c r="AQ127" s="197" t="str">
        <f ca="1">IF(AND(VLOOKUP($A127,入力シート➁!$A:$R,COLUMN(入力シート➁!L118),0)=0,VLOOKUP($A127,入力シート➁!$A:$R,COLUMN(入力シート➁!B118),0)=""),"",IF(VLOOKUP($A127,入力シート➁!$A:$R,COLUMN(入力シート➁!L118),0)&lt;0,"("&amp;-VLOOKUP($A127,入力シート➁!$A:$R,COLUMN(入力シート➁!L118),0)&amp;VLOOKUP($A127,入力シート➁!$A:$R,COLUMN(入力シート➁!M118),0)&amp;")",VLOOKUP($A127,入力シート➁!$A:$R,COLUMN(入力シート➁!L118),0)))</f>
        <v/>
      </c>
      <c r="AR127" s="198"/>
      <c r="AS127" s="198"/>
      <c r="AT127" s="124" t="str">
        <f ca="1">IF(OR(AQ127="",COUNT(AQ127)=0),"",VLOOKUP($A127,入力シート➁!$A:$R,COLUMN(入力シート➁!G118),0))</f>
        <v/>
      </c>
      <c r="AU127" s="200" t="str">
        <f ca="1">IF(VLOOKUP(A127,入力シート➁!$A:$R,COLUMN(入力シート➁!R118),0)=0,"",VLOOKUP(A127,入力シート➁!$A:$R,COLUMN(入力シート➁!R118),0))</f>
        <v/>
      </c>
      <c r="AV127" s="200"/>
      <c r="AW127" s="200"/>
      <c r="AX127" s="200"/>
      <c r="AY127" s="200"/>
      <c r="AZ127" s="200"/>
      <c r="BA127" s="200"/>
      <c r="BB127" s="200"/>
      <c r="BC127" s="200"/>
      <c r="BE127" s="17" t="str">
        <f ca="1">IF($B124="","非表示","表示")</f>
        <v>非表示</v>
      </c>
    </row>
    <row r="128" spans="1:57" ht="46.5" customHeight="1">
      <c r="A128" s="17">
        <f t="shared" ca="1" si="24"/>
        <v>41</v>
      </c>
      <c r="B128" s="192" t="str">
        <f ca="1">IF(AND(VLOOKUP(A128,入力シート➁!$A:$B,COLUMN(入力シート➁!$B$5),0)=0,AU128=""),"",IF(AND(VLOOKUP(A128,入力シート➁!$A:$B,COLUMN(入力シート➁!$B$5),0)=0,AU128&lt;&gt;""),IFERROR(IF(AND(OFFSET(B128,-2,0,1,1)=$B$14,OFFSET(B128,-19,0,1,1)="　　　　　　　〃"),OFFSET(B128,-20,0,1,1),IF(AND(OFFSET(B128,-2,0,1,1)=$B$14,OFFSET(B128,-19,0,1,1)&lt;&gt;"　　　　　　　〃"),OFFSET(B128,-19,0,1,1),"　　　　　　　〃")),"　　　　　　　〃"),(VLOOKUP(A128,入力シート➁!$A:$B,COLUMN(入力シート➁!$B$5),0))))</f>
        <v/>
      </c>
      <c r="C128" s="193"/>
      <c r="D128" s="193"/>
      <c r="E128" s="193"/>
      <c r="F128" s="193"/>
      <c r="G128" s="193"/>
      <c r="H128" s="193"/>
      <c r="I128" s="193"/>
      <c r="J128" s="194"/>
      <c r="K128" s="121" t="str">
        <f ca="1">IF(M128="","",IFERROR(VLOOKUP($A128,入力シート➁!$A:$R,COLUMN(入力シート➁!$C$7),0),""))</f>
        <v/>
      </c>
      <c r="L128" s="122" t="str">
        <f ca="1">IF(OR(P128="",VLOOKUP(A128,入力シート➁!$A:$R,COLUMN(入力シート➁!D119),0)=0),"",VLOOKUP(A128,入力シート➁!$A:$R,COLUMN(入力シート➁!D119),0))</f>
        <v/>
      </c>
      <c r="M128" s="123" t="str">
        <f ca="1">IF(L128="","",VLOOKUP($A128,入力シート➁!$A:$R,COLUMN(入力シート➁!$E$7),0))</f>
        <v/>
      </c>
      <c r="N128" s="195" t="str">
        <f t="shared" ca="1" si="20"/>
        <v/>
      </c>
      <c r="O128" s="196"/>
      <c r="P128" s="197" t="str">
        <f ca="1">IF(VLOOKUP($A128,入力シート➁!$A:$R,COLUMN(入力シート➁!F119),0)=0,"",IF(VLOOKUP($A128,入力シート➁!$A:$R,COLUMN(入力シート➁!F119),0)&lt;0,"("&amp;-VLOOKUP($A128,入力シート➁!$A:$R,COLUMN(入力シート➁!F119),0)&amp;VLOOKUP($A128,入力シート➁!$A:$R,COLUMN(入力シート➁!G119),0)&amp;")",VLOOKUP($A128,入力シート➁!$A:$R,COLUMN(入力シート➁!F119),0)))</f>
        <v/>
      </c>
      <c r="Q128" s="198"/>
      <c r="R128" s="198"/>
      <c r="S128" s="124" t="str">
        <f ca="1">IF(OR(P128="",COUNT(P128)=0),"",VLOOKUP(A128,入力シート➁!$A:$R,COLUMN(入力シート➁!G119),0))</f>
        <v/>
      </c>
      <c r="T128" s="121" t="str">
        <f ca="1">IF(V128="","",IFERROR(VLOOKUP($A128,入力シート➁!$A:$R,COLUMN(入力シート➁!$C$7),0),""))</f>
        <v/>
      </c>
      <c r="U128" s="125" t="str">
        <f ca="1">IF(OR(Y128="",VLOOKUP(A128,入力シート➁!$A:$R,COLUMN(入力シート➁!D119),0)=0),"",VLOOKUP(A128,入力シート➁!$A:$R,COLUMN(入力シート➁!D119),0))</f>
        <v/>
      </c>
      <c r="V128" s="123" t="str">
        <f ca="1">IF(U128="","",VLOOKUP($A128,入力シート➁!$A:$R,COLUMN(入力シート➁!$E$7),0))</f>
        <v/>
      </c>
      <c r="W128" s="195" t="str">
        <f t="shared" ca="1" si="21"/>
        <v/>
      </c>
      <c r="X128" s="199"/>
      <c r="Y128" s="197" t="str">
        <f ca="1">IF(VLOOKUP($A128,入力シート➁!$A:$R,COLUMN(入力シート➁!H119),0)=0,"",IF(VLOOKUP($A128,入力シート➁!$A:$R,COLUMN(入力シート➁!H119),0)&lt;0,"("&amp;-VLOOKUP($A128,入力シート➁!$A:$R,COLUMN(入力シート➁!H119),0)&amp;VLOOKUP($A128,入力シート➁!$A:$R,COLUMN(入力シート➁!I119),0)&amp;")",VLOOKUP($A128,入力シート➁!$A:$R,COLUMN(入力シート➁!H119),0)))</f>
        <v/>
      </c>
      <c r="Z128" s="198"/>
      <c r="AA128" s="198"/>
      <c r="AB128" s="124" t="str">
        <f ca="1">IF(OR(Y128="",COUNT(Y128)=0),"",VLOOKUP($A128,入力シート➁!$A:$R,COLUMN(入力シート➁!G119),0))</f>
        <v/>
      </c>
      <c r="AC128" s="121" t="str">
        <f ca="1">IF(AE128="","",IFERROR(VLOOKUP($A128,入力シート➁!$A:$R,COLUMN(入力シート➁!$C$7),0),""))</f>
        <v/>
      </c>
      <c r="AD128" s="125" t="str">
        <f ca="1">IF(OR(AH128="",VLOOKUP(A128,入力シート➁!$A:$R,COLUMN(入力シート➁!D119),0)=0),"",VLOOKUP(A128,入力シート➁!$A:$R,COLUMN(入力シート➁!D119),0))</f>
        <v/>
      </c>
      <c r="AE128" s="123" t="str">
        <f ca="1">IF(AD128="","",VLOOKUP($A128,入力シート➁!$A:$R,COLUMN(入力シート➁!$E$7),0))</f>
        <v/>
      </c>
      <c r="AF128" s="195" t="str">
        <f t="shared" ca="1" si="22"/>
        <v/>
      </c>
      <c r="AG128" s="199"/>
      <c r="AH128" s="197" t="str">
        <f ca="1">IF(VLOOKUP($A128,入力シート➁!$A:$R,COLUMN(入力シート➁!J119),0)=0,"",IF(VLOOKUP($A128,入力シート➁!$A:$R,COLUMN(入力シート➁!J119),0)&lt;0,"("&amp;-VLOOKUP($A128,入力シート➁!$A:$R,COLUMN(入力シート➁!J119),0)&amp;VLOOKUP($A128,入力シート➁!$A:$R,COLUMN(入力シート➁!K119),0)&amp;")",VLOOKUP($A128,入力シート➁!$A:$R,COLUMN(入力シート➁!J119),0)))</f>
        <v/>
      </c>
      <c r="AI128" s="198"/>
      <c r="AJ128" s="198"/>
      <c r="AK128" s="124" t="str">
        <f ca="1">IF(OR(AH128="",COUNT(AH128)=0),"",VLOOKUP($A128,入力シート➁!$A:$R,COLUMN(入力シート➁!G119),0))</f>
        <v/>
      </c>
      <c r="AL128" s="121" t="str">
        <f ca="1">IF(AN128="","",IFERROR(VLOOKUP($A128,入力シート➁!$A:$R,COLUMN(入力シート➁!$C$7),0),""))</f>
        <v/>
      </c>
      <c r="AM128" s="125" t="str">
        <f ca="1">IF(OR(AQ128=0,AQ128="",VLOOKUP(A128,入力シート➁!$A:$R,COLUMN(入力シート➁!D119),0)=0),"",VLOOKUP(A128,入力シート➁!$A:$R,COLUMN(入力シート➁!D119),0))</f>
        <v/>
      </c>
      <c r="AN128" s="123" t="str">
        <f ca="1">IF(AM128="","",VLOOKUP($A128,入力シート➁!$A:$R,COLUMN(入力シート➁!$E$7),0))</f>
        <v/>
      </c>
      <c r="AO128" s="195" t="str">
        <f t="shared" ca="1" si="23"/>
        <v/>
      </c>
      <c r="AP128" s="199"/>
      <c r="AQ128" s="197" t="str">
        <f ca="1">IF(AND(VLOOKUP($A128,入力シート➁!$A:$R,COLUMN(入力シート➁!L119),0)=0,VLOOKUP($A128,入力シート➁!$A:$R,COLUMN(入力シート➁!B119),0)=""),"",IF(VLOOKUP($A128,入力シート➁!$A:$R,COLUMN(入力シート➁!L119),0)&lt;0,"("&amp;-VLOOKUP($A128,入力シート➁!$A:$R,COLUMN(入力シート➁!L119),0)&amp;VLOOKUP($A128,入力シート➁!$A:$R,COLUMN(入力シート➁!M119),0)&amp;")",VLOOKUP($A128,入力シート➁!$A:$R,COLUMN(入力シート➁!L119),0)))</f>
        <v/>
      </c>
      <c r="AR128" s="198"/>
      <c r="AS128" s="198"/>
      <c r="AT128" s="124" t="str">
        <f ca="1">IF(OR(AQ128="",COUNT(AQ128)=0),"",VLOOKUP($A128,入力シート➁!$A:$R,COLUMN(入力シート➁!G119),0))</f>
        <v/>
      </c>
      <c r="AU128" s="200" t="str">
        <f ca="1">IF(VLOOKUP(A128,入力シート➁!$A:$R,COLUMN(入力シート➁!R119),0)=0,"",VLOOKUP(A128,入力シート➁!$A:$R,COLUMN(入力シート➁!R119),0))</f>
        <v/>
      </c>
      <c r="AV128" s="200"/>
      <c r="AW128" s="200"/>
      <c r="AX128" s="200"/>
      <c r="AY128" s="200"/>
      <c r="AZ128" s="200"/>
      <c r="BA128" s="200"/>
      <c r="BB128" s="200"/>
      <c r="BC128" s="200"/>
      <c r="BE128" s="17" t="str">
        <f ca="1">IF($B124="","非表示","表示")</f>
        <v>非表示</v>
      </c>
    </row>
    <row r="129" spans="1:57" ht="46.5" customHeight="1">
      <c r="A129" s="17">
        <f t="shared" ca="1" si="24"/>
        <v>42</v>
      </c>
      <c r="B129" s="192" t="str">
        <f ca="1">IF(AND(VLOOKUP(A129,入力シート➁!$A:$B,COLUMN(入力シート➁!$B$5),0)=0,AU129=""),"",IF(AND(VLOOKUP(A129,入力シート➁!$A:$B,COLUMN(入力シート➁!$B$5),0)=0,AU129&lt;&gt;""),IFERROR(IF(AND(OFFSET(B129,-2,0,1,1)=$B$14,OFFSET(B129,-19,0,1,1)="　　　　　　　〃"),OFFSET(B129,-20,0,1,1),IF(AND(OFFSET(B129,-2,0,1,1)=$B$14,OFFSET(B129,-19,0,1,1)&lt;&gt;"　　　　　　　〃"),OFFSET(B129,-19,0,1,1),"　　　　　　　〃")),"　　　　　　　〃"),(VLOOKUP(A129,入力シート➁!$A:$B,COLUMN(入力シート➁!$B$5),0))))</f>
        <v/>
      </c>
      <c r="C129" s="193"/>
      <c r="D129" s="193"/>
      <c r="E129" s="193"/>
      <c r="F129" s="193"/>
      <c r="G129" s="193"/>
      <c r="H129" s="193"/>
      <c r="I129" s="193"/>
      <c r="J129" s="194"/>
      <c r="K129" s="121" t="str">
        <f ca="1">IF(M129="","",IFERROR(VLOOKUP($A129,入力シート➁!$A:$R,COLUMN(入力シート➁!$C$7),0),""))</f>
        <v/>
      </c>
      <c r="L129" s="122" t="str">
        <f ca="1">IF(OR(P129="",VLOOKUP(A129,入力シート➁!$A:$R,COLUMN(入力シート➁!D120),0)=0),"",VLOOKUP(A129,入力シート➁!$A:$R,COLUMN(入力シート➁!D120),0))</f>
        <v/>
      </c>
      <c r="M129" s="123" t="str">
        <f ca="1">IF(L129="","",VLOOKUP($A129,入力シート➁!$A:$R,COLUMN(入力シート➁!$E$7),0))</f>
        <v/>
      </c>
      <c r="N129" s="195" t="str">
        <f t="shared" ca="1" si="20"/>
        <v/>
      </c>
      <c r="O129" s="196"/>
      <c r="P129" s="197" t="str">
        <f ca="1">IF(VLOOKUP($A129,入力シート➁!$A:$R,COLUMN(入力シート➁!F120),0)=0,"",IF(VLOOKUP($A129,入力シート➁!$A:$R,COLUMN(入力シート➁!F120),0)&lt;0,"("&amp;-VLOOKUP($A129,入力シート➁!$A:$R,COLUMN(入力シート➁!F120),0)&amp;VLOOKUP($A129,入力シート➁!$A:$R,COLUMN(入力シート➁!G120),0)&amp;")",VLOOKUP($A129,入力シート➁!$A:$R,COLUMN(入力シート➁!F120),0)))</f>
        <v/>
      </c>
      <c r="Q129" s="198"/>
      <c r="R129" s="198"/>
      <c r="S129" s="124" t="str">
        <f ca="1">IF(OR(P129="",COUNT(P129)=0),"",VLOOKUP(A129,入力シート➁!$A:$R,COLUMN(入力シート➁!G120),0))</f>
        <v/>
      </c>
      <c r="T129" s="121" t="str">
        <f ca="1">IF(V129="","",IFERROR(VLOOKUP($A129,入力シート➁!$A:$R,COLUMN(入力シート➁!$C$7),0),""))</f>
        <v/>
      </c>
      <c r="U129" s="125" t="str">
        <f ca="1">IF(OR(Y129="",VLOOKUP(A129,入力シート➁!$A:$R,COLUMN(入力シート➁!D120),0)=0),"",VLOOKUP(A129,入力シート➁!$A:$R,COLUMN(入力シート➁!D120),0))</f>
        <v/>
      </c>
      <c r="V129" s="123" t="str">
        <f ca="1">IF(U129="","",VLOOKUP($A129,入力シート➁!$A:$R,COLUMN(入力シート➁!$E$7),0))</f>
        <v/>
      </c>
      <c r="W129" s="195" t="str">
        <f t="shared" ca="1" si="21"/>
        <v/>
      </c>
      <c r="X129" s="199"/>
      <c r="Y129" s="197" t="str">
        <f ca="1">IF(VLOOKUP($A129,入力シート➁!$A:$R,COLUMN(入力シート➁!H120),0)=0,"",IF(VLOOKUP($A129,入力シート➁!$A:$R,COLUMN(入力シート➁!H120),0)&lt;0,"("&amp;-VLOOKUP($A129,入力シート➁!$A:$R,COLUMN(入力シート➁!H120),0)&amp;VLOOKUP($A129,入力シート➁!$A:$R,COLUMN(入力シート➁!I120),0)&amp;")",VLOOKUP($A129,入力シート➁!$A:$R,COLUMN(入力シート➁!H120),0)))</f>
        <v/>
      </c>
      <c r="Z129" s="198"/>
      <c r="AA129" s="198"/>
      <c r="AB129" s="124" t="str">
        <f ca="1">IF(OR(Y129="",COUNT(Y129)=0),"",VLOOKUP($A129,入力シート➁!$A:$R,COLUMN(入力シート➁!G120),0))</f>
        <v/>
      </c>
      <c r="AC129" s="121" t="str">
        <f ca="1">IF(AE129="","",IFERROR(VLOOKUP($A129,入力シート➁!$A:$R,COLUMN(入力シート➁!$C$7),0),""))</f>
        <v/>
      </c>
      <c r="AD129" s="125" t="str">
        <f ca="1">IF(OR(AH129="",VLOOKUP(A129,入力シート➁!$A:$R,COLUMN(入力シート➁!D120),0)=0),"",VLOOKUP(A129,入力シート➁!$A:$R,COLUMN(入力シート➁!D120),0))</f>
        <v/>
      </c>
      <c r="AE129" s="123" t="str">
        <f ca="1">IF(AD129="","",VLOOKUP($A129,入力シート➁!$A:$R,COLUMN(入力シート➁!$E$7),0))</f>
        <v/>
      </c>
      <c r="AF129" s="195" t="str">
        <f t="shared" ca="1" si="22"/>
        <v/>
      </c>
      <c r="AG129" s="199"/>
      <c r="AH129" s="197" t="str">
        <f ca="1">IF(VLOOKUP($A129,入力シート➁!$A:$R,COLUMN(入力シート➁!J120),0)=0,"",IF(VLOOKUP($A129,入力シート➁!$A:$R,COLUMN(入力シート➁!J120),0)&lt;0,"("&amp;-VLOOKUP($A129,入力シート➁!$A:$R,COLUMN(入力シート➁!J120),0)&amp;VLOOKUP($A129,入力シート➁!$A:$R,COLUMN(入力シート➁!K120),0)&amp;")",VLOOKUP($A129,入力シート➁!$A:$R,COLUMN(入力シート➁!J120),0)))</f>
        <v/>
      </c>
      <c r="AI129" s="198"/>
      <c r="AJ129" s="198"/>
      <c r="AK129" s="124" t="str">
        <f ca="1">IF(OR(AH129="",COUNT(AH129)=0),"",VLOOKUP($A129,入力シート➁!$A:$R,COLUMN(入力シート➁!G120),0))</f>
        <v/>
      </c>
      <c r="AL129" s="121" t="str">
        <f ca="1">IF(AN129="","",IFERROR(VLOOKUP($A129,入力シート➁!$A:$R,COLUMN(入力シート➁!$C$7),0),""))</f>
        <v/>
      </c>
      <c r="AM129" s="125" t="str">
        <f ca="1">IF(OR(AQ129=0,AQ129="",VLOOKUP(A129,入力シート➁!$A:$R,COLUMN(入力シート➁!D120),0)=0),"",VLOOKUP(A129,入力シート➁!$A:$R,COLUMN(入力シート➁!D120),0))</f>
        <v/>
      </c>
      <c r="AN129" s="123" t="str">
        <f ca="1">IF(AM129="","",VLOOKUP($A129,入力シート➁!$A:$R,COLUMN(入力シート➁!$E$7),0))</f>
        <v/>
      </c>
      <c r="AO129" s="195" t="str">
        <f t="shared" ca="1" si="23"/>
        <v/>
      </c>
      <c r="AP129" s="199"/>
      <c r="AQ129" s="197" t="str">
        <f ca="1">IF(AND(VLOOKUP($A129,入力シート➁!$A:$R,COLUMN(入力シート➁!L120),0)=0,VLOOKUP($A129,入力シート➁!$A:$R,COLUMN(入力シート➁!B120),0)=""),"",IF(VLOOKUP($A129,入力シート➁!$A:$R,COLUMN(入力シート➁!L120),0)&lt;0,"("&amp;-VLOOKUP($A129,入力シート➁!$A:$R,COLUMN(入力シート➁!L120),0)&amp;VLOOKUP($A129,入力シート➁!$A:$R,COLUMN(入力シート➁!M120),0)&amp;")",VLOOKUP($A129,入力シート➁!$A:$R,COLUMN(入力シート➁!L120),0)))</f>
        <v/>
      </c>
      <c r="AR129" s="198"/>
      <c r="AS129" s="198"/>
      <c r="AT129" s="124" t="str">
        <f ca="1">IF(OR(AQ129="",COUNT(AQ129)=0),"",VLOOKUP($A129,入力シート➁!$A:$R,COLUMN(入力シート➁!G120),0))</f>
        <v/>
      </c>
      <c r="AU129" s="200" t="str">
        <f ca="1">IF(VLOOKUP(A129,入力シート➁!$A:$R,COLUMN(入力シート➁!R120),0)=0,"",VLOOKUP(A129,入力シート➁!$A:$R,COLUMN(入力シート➁!R120),0))</f>
        <v/>
      </c>
      <c r="AV129" s="200"/>
      <c r="AW129" s="200"/>
      <c r="AX129" s="200"/>
      <c r="AY129" s="200"/>
      <c r="AZ129" s="200"/>
      <c r="BA129" s="200"/>
      <c r="BB129" s="200"/>
      <c r="BC129" s="200"/>
      <c r="BE129" s="17" t="str">
        <f ca="1">IF($B124="","非表示","表示")</f>
        <v>非表示</v>
      </c>
    </row>
    <row r="130" spans="1:57" ht="46.5" customHeight="1">
      <c r="A130" s="17">
        <f t="shared" ca="1" si="24"/>
        <v>43</v>
      </c>
      <c r="B130" s="192" t="str">
        <f ca="1">IF(AND(VLOOKUP(A130,入力シート➁!$A:$B,COLUMN(入力シート➁!$B$5),0)=0,AU130=""),"",IF(AND(VLOOKUP(A130,入力シート➁!$A:$B,COLUMN(入力シート➁!$B$5),0)=0,AU130&lt;&gt;""),IFERROR(IF(AND(OFFSET(B130,-2,0,1,1)=$B$14,OFFSET(B130,-19,0,1,1)="　　　　　　　〃"),OFFSET(B130,-20,0,1,1),IF(AND(OFFSET(B130,-2,0,1,1)=$B$14,OFFSET(B130,-19,0,1,1)&lt;&gt;"　　　　　　　〃"),OFFSET(B130,-19,0,1,1),"　　　　　　　〃")),"　　　　　　　〃"),(VLOOKUP(A130,入力シート➁!$A:$B,COLUMN(入力シート➁!$B$5),0))))</f>
        <v/>
      </c>
      <c r="C130" s="193"/>
      <c r="D130" s="193"/>
      <c r="E130" s="193"/>
      <c r="F130" s="193"/>
      <c r="G130" s="193"/>
      <c r="H130" s="193"/>
      <c r="I130" s="193"/>
      <c r="J130" s="194"/>
      <c r="K130" s="121" t="str">
        <f ca="1">IF(M130="","",IFERROR(VLOOKUP($A130,入力シート➁!$A:$R,COLUMN(入力シート➁!$C$7),0),""))</f>
        <v/>
      </c>
      <c r="L130" s="122" t="str">
        <f ca="1">IF(OR(P130="",VLOOKUP(A130,入力シート➁!$A:$R,COLUMN(入力シート➁!D121),0)=0),"",VLOOKUP(A130,入力シート➁!$A:$R,COLUMN(入力シート➁!D121),0))</f>
        <v/>
      </c>
      <c r="M130" s="123" t="str">
        <f ca="1">IF(L130="","",VLOOKUP($A130,入力シート➁!$A:$R,COLUMN(入力シート➁!$E$7),0))</f>
        <v/>
      </c>
      <c r="N130" s="195" t="str">
        <f t="shared" ca="1" si="20"/>
        <v/>
      </c>
      <c r="O130" s="196"/>
      <c r="P130" s="197" t="str">
        <f ca="1">IF(VLOOKUP($A130,入力シート➁!$A:$R,COLUMN(入力シート➁!F121),0)=0,"",IF(VLOOKUP($A130,入力シート➁!$A:$R,COLUMN(入力シート➁!F121),0)&lt;0,"("&amp;-VLOOKUP($A130,入力シート➁!$A:$R,COLUMN(入力シート➁!F121),0)&amp;VLOOKUP($A130,入力シート➁!$A:$R,COLUMN(入力シート➁!G121),0)&amp;")",VLOOKUP($A130,入力シート➁!$A:$R,COLUMN(入力シート➁!F121),0)))</f>
        <v/>
      </c>
      <c r="Q130" s="198"/>
      <c r="R130" s="198"/>
      <c r="S130" s="124" t="str">
        <f ca="1">IF(OR(P130="",COUNT(P130)=0),"",VLOOKUP(A130,入力シート➁!$A:$R,COLUMN(入力シート➁!G121),0))</f>
        <v/>
      </c>
      <c r="T130" s="121" t="str">
        <f ca="1">IF(V130="","",IFERROR(VLOOKUP($A130,入力シート➁!$A:$R,COLUMN(入力シート➁!$C$7),0),""))</f>
        <v/>
      </c>
      <c r="U130" s="125" t="str">
        <f ca="1">IF(OR(Y130="",VLOOKUP(A130,入力シート➁!$A:$R,COLUMN(入力シート➁!D121),0)=0),"",VLOOKUP(A130,入力シート➁!$A:$R,COLUMN(入力シート➁!D121),0))</f>
        <v/>
      </c>
      <c r="V130" s="123" t="str">
        <f ca="1">IF(U130="","",VLOOKUP($A130,入力シート➁!$A:$R,COLUMN(入力シート➁!$E$7),0))</f>
        <v/>
      </c>
      <c r="W130" s="195" t="str">
        <f t="shared" ca="1" si="21"/>
        <v/>
      </c>
      <c r="X130" s="199"/>
      <c r="Y130" s="197" t="str">
        <f ca="1">IF(VLOOKUP($A130,入力シート➁!$A:$R,COLUMN(入力シート➁!H121),0)=0,"",IF(VLOOKUP($A130,入力シート➁!$A:$R,COLUMN(入力シート➁!H121),0)&lt;0,"("&amp;-VLOOKUP($A130,入力シート➁!$A:$R,COLUMN(入力シート➁!H121),0)&amp;VLOOKUP($A130,入力シート➁!$A:$R,COLUMN(入力シート➁!I121),0)&amp;")",VLOOKUP($A130,入力シート➁!$A:$R,COLUMN(入力シート➁!H121),0)))</f>
        <v/>
      </c>
      <c r="Z130" s="198"/>
      <c r="AA130" s="198"/>
      <c r="AB130" s="124" t="str">
        <f ca="1">IF(OR(Y130="",COUNT(Y130)=0),"",VLOOKUP($A130,入力シート➁!$A:$R,COLUMN(入力シート➁!G121),0))</f>
        <v/>
      </c>
      <c r="AC130" s="121" t="str">
        <f ca="1">IF(AE130="","",IFERROR(VLOOKUP($A130,入力シート➁!$A:$R,COLUMN(入力シート➁!$C$7),0),""))</f>
        <v/>
      </c>
      <c r="AD130" s="125" t="str">
        <f ca="1">IF(OR(AH130="",VLOOKUP(A130,入力シート➁!$A:$R,COLUMN(入力シート➁!D121),0)=0),"",VLOOKUP(A130,入力シート➁!$A:$R,COLUMN(入力シート➁!D121),0))</f>
        <v/>
      </c>
      <c r="AE130" s="123" t="str">
        <f ca="1">IF(AD130="","",VLOOKUP($A130,入力シート➁!$A:$R,COLUMN(入力シート➁!$E$7),0))</f>
        <v/>
      </c>
      <c r="AF130" s="195" t="str">
        <f t="shared" ca="1" si="22"/>
        <v/>
      </c>
      <c r="AG130" s="199"/>
      <c r="AH130" s="197" t="str">
        <f ca="1">IF(VLOOKUP($A130,入力シート➁!$A:$R,COLUMN(入力シート➁!J121),0)=0,"",IF(VLOOKUP($A130,入力シート➁!$A:$R,COLUMN(入力シート➁!J121),0)&lt;0,"("&amp;-VLOOKUP($A130,入力シート➁!$A:$R,COLUMN(入力シート➁!J121),0)&amp;VLOOKUP($A130,入力シート➁!$A:$R,COLUMN(入力シート➁!K121),0)&amp;")",VLOOKUP($A130,入力シート➁!$A:$R,COLUMN(入力シート➁!J121),0)))</f>
        <v/>
      </c>
      <c r="AI130" s="198"/>
      <c r="AJ130" s="198"/>
      <c r="AK130" s="124" t="str">
        <f ca="1">IF(OR(AH130="",COUNT(AH130)=0),"",VLOOKUP($A130,入力シート➁!$A:$R,COLUMN(入力シート➁!G121),0))</f>
        <v/>
      </c>
      <c r="AL130" s="121" t="str">
        <f ca="1">IF(AN130="","",IFERROR(VLOOKUP($A130,入力シート➁!$A:$R,COLUMN(入力シート➁!$C$7),0),""))</f>
        <v/>
      </c>
      <c r="AM130" s="125" t="str">
        <f ca="1">IF(OR(AQ130=0,AQ130="",VLOOKUP(A130,入力シート➁!$A:$R,COLUMN(入力シート➁!D121),0)=0),"",VLOOKUP(A130,入力シート➁!$A:$R,COLUMN(入力シート➁!D121),0))</f>
        <v/>
      </c>
      <c r="AN130" s="123" t="str">
        <f ca="1">IF(AM130="","",VLOOKUP($A130,入力シート➁!$A:$R,COLUMN(入力シート➁!$E$7),0))</f>
        <v/>
      </c>
      <c r="AO130" s="195" t="str">
        <f t="shared" ca="1" si="23"/>
        <v/>
      </c>
      <c r="AP130" s="199"/>
      <c r="AQ130" s="197" t="str">
        <f ca="1">IF(AND(VLOOKUP($A130,入力シート➁!$A:$R,COLUMN(入力シート➁!L121),0)=0,VLOOKUP($A130,入力シート➁!$A:$R,COLUMN(入力シート➁!B121),0)=""),"",IF(VLOOKUP($A130,入力シート➁!$A:$R,COLUMN(入力シート➁!L121),0)&lt;0,"("&amp;-VLOOKUP($A130,入力シート➁!$A:$R,COLUMN(入力シート➁!L121),0)&amp;VLOOKUP($A130,入力シート➁!$A:$R,COLUMN(入力シート➁!M121),0)&amp;")",VLOOKUP($A130,入力シート➁!$A:$R,COLUMN(入力シート➁!L121),0)))</f>
        <v/>
      </c>
      <c r="AR130" s="198"/>
      <c r="AS130" s="198"/>
      <c r="AT130" s="124" t="str">
        <f ca="1">IF(OR(AQ130="",COUNT(AQ130)=0),"",VLOOKUP($A130,入力シート➁!$A:$R,COLUMN(入力シート➁!G121),0))</f>
        <v/>
      </c>
      <c r="AU130" s="200" t="str">
        <f ca="1">IF(VLOOKUP(A130,入力シート➁!$A:$R,COLUMN(入力シート➁!R121),0)=0,"",VLOOKUP(A130,入力シート➁!$A:$R,COLUMN(入力シート➁!R121),0))</f>
        <v/>
      </c>
      <c r="AV130" s="200"/>
      <c r="AW130" s="200"/>
      <c r="AX130" s="200"/>
      <c r="AY130" s="200"/>
      <c r="AZ130" s="200"/>
      <c r="BA130" s="200"/>
      <c r="BB130" s="200"/>
      <c r="BC130" s="200"/>
      <c r="BE130" s="17" t="str">
        <f ca="1">IF($B124="","非表示","表示")</f>
        <v>非表示</v>
      </c>
    </row>
    <row r="131" spans="1:57" ht="46.5" customHeight="1">
      <c r="A131" s="17">
        <f t="shared" ca="1" si="24"/>
        <v>44</v>
      </c>
      <c r="B131" s="192" t="str">
        <f ca="1">IF(AND(VLOOKUP(A131,入力シート➁!$A:$B,COLUMN(入力シート➁!$B$5),0)=0,AU131=""),"",IF(AND(VLOOKUP(A131,入力シート➁!$A:$B,COLUMN(入力シート➁!$B$5),0)=0,AU131&lt;&gt;""),IFERROR(IF(AND(OFFSET(B131,-2,0,1,1)=$B$14,OFFSET(B131,-19,0,1,1)="　　　　　　　〃"),OFFSET(B131,-20,0,1,1),IF(AND(OFFSET(B131,-2,0,1,1)=$B$14,OFFSET(B131,-19,0,1,1)&lt;&gt;"　　　　　　　〃"),OFFSET(B131,-19,0,1,1),"　　　　　　　〃")),"　　　　　　　〃"),(VLOOKUP(A131,入力シート➁!$A:$B,COLUMN(入力シート➁!$B$5),0))))</f>
        <v/>
      </c>
      <c r="C131" s="193"/>
      <c r="D131" s="193"/>
      <c r="E131" s="193"/>
      <c r="F131" s="193"/>
      <c r="G131" s="193"/>
      <c r="H131" s="193"/>
      <c r="I131" s="193"/>
      <c r="J131" s="194"/>
      <c r="K131" s="121" t="str">
        <f ca="1">IF(M131="","",IFERROR(VLOOKUP($A131,入力シート➁!$A:$R,COLUMN(入力シート➁!$C$7),0),""))</f>
        <v/>
      </c>
      <c r="L131" s="122" t="str">
        <f ca="1">IF(OR(P131="",VLOOKUP(A131,入力シート➁!$A:$R,COLUMN(入力シート➁!D122),0)=0),"",VLOOKUP(A131,入力シート➁!$A:$R,COLUMN(入力シート➁!D122),0))</f>
        <v/>
      </c>
      <c r="M131" s="123" t="str">
        <f ca="1">IF(L131="","",VLOOKUP($A131,入力シート➁!$A:$R,COLUMN(入力シート➁!$E$7),0))</f>
        <v/>
      </c>
      <c r="N131" s="195" t="str">
        <f t="shared" ca="1" si="20"/>
        <v/>
      </c>
      <c r="O131" s="196"/>
      <c r="P131" s="197" t="str">
        <f ca="1">IF(VLOOKUP($A131,入力シート➁!$A:$R,COLUMN(入力シート➁!F122),0)=0,"",IF(VLOOKUP($A131,入力シート➁!$A:$R,COLUMN(入力シート➁!F122),0)&lt;0,"("&amp;-VLOOKUP($A131,入力シート➁!$A:$R,COLUMN(入力シート➁!F122),0)&amp;VLOOKUP($A131,入力シート➁!$A:$R,COLUMN(入力シート➁!G122),0)&amp;")",VLOOKUP($A131,入力シート➁!$A:$R,COLUMN(入力シート➁!F122),0)))</f>
        <v/>
      </c>
      <c r="Q131" s="198"/>
      <c r="R131" s="198"/>
      <c r="S131" s="124" t="str">
        <f ca="1">IF(OR(P131="",COUNT(P131)=0),"",VLOOKUP(A131,入力シート➁!$A:$R,COLUMN(入力シート➁!G122),0))</f>
        <v/>
      </c>
      <c r="T131" s="121" t="str">
        <f ca="1">IF(V131="","",IFERROR(VLOOKUP($A131,入力シート➁!$A:$R,COLUMN(入力シート➁!$C$7),0),""))</f>
        <v/>
      </c>
      <c r="U131" s="125" t="str">
        <f ca="1">IF(OR(Y131="",VLOOKUP(A131,入力シート➁!$A:$R,COLUMN(入力シート➁!D122),0)=0),"",VLOOKUP(A131,入力シート➁!$A:$R,COLUMN(入力シート➁!D122),0))</f>
        <v/>
      </c>
      <c r="V131" s="123" t="str">
        <f ca="1">IF(U131="","",VLOOKUP($A131,入力シート➁!$A:$R,COLUMN(入力シート➁!$E$7),0))</f>
        <v/>
      </c>
      <c r="W131" s="195" t="str">
        <f t="shared" ca="1" si="21"/>
        <v/>
      </c>
      <c r="X131" s="199"/>
      <c r="Y131" s="197" t="str">
        <f ca="1">IF(VLOOKUP($A131,入力シート➁!$A:$R,COLUMN(入力シート➁!H122),0)=0,"",IF(VLOOKUP($A131,入力シート➁!$A:$R,COLUMN(入力シート➁!H122),0)&lt;0,"("&amp;-VLOOKUP($A131,入力シート➁!$A:$R,COLUMN(入力シート➁!H122),0)&amp;VLOOKUP($A131,入力シート➁!$A:$R,COLUMN(入力シート➁!I122),0)&amp;")",VLOOKUP($A131,入力シート➁!$A:$R,COLUMN(入力シート➁!H122),0)))</f>
        <v/>
      </c>
      <c r="Z131" s="198"/>
      <c r="AA131" s="198"/>
      <c r="AB131" s="124" t="str">
        <f ca="1">IF(OR(Y131="",COUNT(Y131)=0),"",VLOOKUP($A131,入力シート➁!$A:$R,COLUMN(入力シート➁!G122),0))</f>
        <v/>
      </c>
      <c r="AC131" s="121" t="str">
        <f ca="1">IF(AE131="","",IFERROR(VLOOKUP($A131,入力シート➁!$A:$R,COLUMN(入力シート➁!$C$7),0),""))</f>
        <v/>
      </c>
      <c r="AD131" s="125" t="str">
        <f ca="1">IF(OR(AH131="",VLOOKUP(A131,入力シート➁!$A:$R,COLUMN(入力シート➁!D122),0)=0),"",VLOOKUP(A131,入力シート➁!$A:$R,COLUMN(入力シート➁!D122),0))</f>
        <v/>
      </c>
      <c r="AE131" s="123" t="str">
        <f ca="1">IF(AD131="","",VLOOKUP($A131,入力シート➁!$A:$R,COLUMN(入力シート➁!$E$7),0))</f>
        <v/>
      </c>
      <c r="AF131" s="195" t="str">
        <f t="shared" ca="1" si="22"/>
        <v/>
      </c>
      <c r="AG131" s="199"/>
      <c r="AH131" s="197" t="str">
        <f ca="1">IF(VLOOKUP($A131,入力シート➁!$A:$R,COLUMN(入力シート➁!J122),0)=0,"",IF(VLOOKUP($A131,入力シート➁!$A:$R,COLUMN(入力シート➁!J122),0)&lt;0,"("&amp;-VLOOKUP($A131,入力シート➁!$A:$R,COLUMN(入力シート➁!J122),0)&amp;VLOOKUP($A131,入力シート➁!$A:$R,COLUMN(入力シート➁!K122),0)&amp;")",VLOOKUP($A131,入力シート➁!$A:$R,COLUMN(入力シート➁!J122),0)))</f>
        <v/>
      </c>
      <c r="AI131" s="198"/>
      <c r="AJ131" s="198"/>
      <c r="AK131" s="124" t="str">
        <f ca="1">IF(OR(AH131="",COUNT(AH131)=0),"",VLOOKUP($A131,入力シート➁!$A:$R,COLUMN(入力シート➁!G122),0))</f>
        <v/>
      </c>
      <c r="AL131" s="121" t="str">
        <f ca="1">IF(AN131="","",IFERROR(VLOOKUP($A131,入力シート➁!$A:$R,COLUMN(入力シート➁!$C$7),0),""))</f>
        <v/>
      </c>
      <c r="AM131" s="125" t="str">
        <f ca="1">IF(OR(AQ131=0,AQ131="",VLOOKUP(A131,入力シート➁!$A:$R,COLUMN(入力シート➁!D122),0)=0),"",VLOOKUP(A131,入力シート➁!$A:$R,COLUMN(入力シート➁!D122),0))</f>
        <v/>
      </c>
      <c r="AN131" s="123" t="str">
        <f ca="1">IF(AM131="","",VLOOKUP($A131,入力シート➁!$A:$R,COLUMN(入力シート➁!$E$7),0))</f>
        <v/>
      </c>
      <c r="AO131" s="195" t="str">
        <f t="shared" ca="1" si="23"/>
        <v/>
      </c>
      <c r="AP131" s="199"/>
      <c r="AQ131" s="197" t="str">
        <f ca="1">IF(AND(VLOOKUP($A131,入力シート➁!$A:$R,COLUMN(入力シート➁!L122),0)=0,VLOOKUP($A131,入力シート➁!$A:$R,COLUMN(入力シート➁!B122),0)=""),"",IF(VLOOKUP($A131,入力シート➁!$A:$R,COLUMN(入力シート➁!L122),0)&lt;0,"("&amp;-VLOOKUP($A131,入力シート➁!$A:$R,COLUMN(入力シート➁!L122),0)&amp;VLOOKUP($A131,入力シート➁!$A:$R,COLUMN(入力シート➁!M122),0)&amp;")",VLOOKUP($A131,入力シート➁!$A:$R,COLUMN(入力シート➁!L122),0)))</f>
        <v/>
      </c>
      <c r="AR131" s="198"/>
      <c r="AS131" s="198"/>
      <c r="AT131" s="124" t="str">
        <f ca="1">IF(OR(AQ131="",COUNT(AQ131)=0),"",VLOOKUP($A131,入力シート➁!$A:$R,COLUMN(入力シート➁!G122),0))</f>
        <v/>
      </c>
      <c r="AU131" s="200" t="str">
        <f ca="1">IF(VLOOKUP(A131,入力シート➁!$A:$R,COLUMN(入力シート➁!R122),0)=0,"",VLOOKUP(A131,入力シート➁!$A:$R,COLUMN(入力シート➁!R122),0))</f>
        <v/>
      </c>
      <c r="AV131" s="200"/>
      <c r="AW131" s="200"/>
      <c r="AX131" s="200"/>
      <c r="AY131" s="200"/>
      <c r="AZ131" s="200"/>
      <c r="BA131" s="200"/>
      <c r="BB131" s="200"/>
      <c r="BC131" s="200"/>
      <c r="BE131" s="17" t="str">
        <f ca="1">IF($B124="","非表示","表示")</f>
        <v>非表示</v>
      </c>
    </row>
    <row r="132" spans="1:57" ht="46.5" customHeight="1">
      <c r="A132" s="17">
        <f t="shared" ca="1" si="24"/>
        <v>45</v>
      </c>
      <c r="B132" s="192" t="str">
        <f ca="1">IF(AND(VLOOKUP(A132,入力シート➁!$A:$B,COLUMN(入力シート➁!$B$5),0)=0,AU132=""),"",IF(AND(VLOOKUP(A132,入力シート➁!$A:$B,COLUMN(入力シート➁!$B$5),0)=0,AU132&lt;&gt;""),IFERROR(IF(AND(OFFSET(B132,-2,0,1,1)=$B$14,OFFSET(B132,-19,0,1,1)="　　　　　　　〃"),OFFSET(B132,-20,0,1,1),IF(AND(OFFSET(B132,-2,0,1,1)=$B$14,OFFSET(B132,-19,0,1,1)&lt;&gt;"　　　　　　　〃"),OFFSET(B132,-19,0,1,1),"　　　　　　　〃")),"　　　　　　　〃"),(VLOOKUP(A132,入力シート➁!$A:$B,COLUMN(入力シート➁!$B$5),0))))</f>
        <v/>
      </c>
      <c r="C132" s="193"/>
      <c r="D132" s="193"/>
      <c r="E132" s="193"/>
      <c r="F132" s="193"/>
      <c r="G132" s="193"/>
      <c r="H132" s="193"/>
      <c r="I132" s="193"/>
      <c r="J132" s="194"/>
      <c r="K132" s="121" t="str">
        <f ca="1">IF(M132="","",IFERROR(VLOOKUP($A132,入力シート➁!$A:$R,COLUMN(入力シート➁!$C$7),0),""))</f>
        <v/>
      </c>
      <c r="L132" s="122" t="str">
        <f ca="1">IF(OR(P132="",VLOOKUP(A132,入力シート➁!$A:$R,COLUMN(入力シート➁!D123),0)=0),"",VLOOKUP(A132,入力シート➁!$A:$R,COLUMN(入力シート➁!D123),0))</f>
        <v/>
      </c>
      <c r="M132" s="123" t="str">
        <f ca="1">IF(L132="","",VLOOKUP($A132,入力シート➁!$A:$R,COLUMN(入力シート➁!$E$7),0))</f>
        <v/>
      </c>
      <c r="N132" s="195" t="str">
        <f t="shared" ca="1" si="20"/>
        <v/>
      </c>
      <c r="O132" s="196"/>
      <c r="P132" s="197" t="str">
        <f ca="1">IF(VLOOKUP($A132,入力シート➁!$A:$R,COLUMN(入力シート➁!F123),0)=0,"",IF(VLOOKUP($A132,入力シート➁!$A:$R,COLUMN(入力シート➁!F123),0)&lt;0,"("&amp;-VLOOKUP($A132,入力シート➁!$A:$R,COLUMN(入力シート➁!F123),0)&amp;VLOOKUP($A132,入力シート➁!$A:$R,COLUMN(入力シート➁!G123),0)&amp;")",VLOOKUP($A132,入力シート➁!$A:$R,COLUMN(入力シート➁!F123),0)))</f>
        <v/>
      </c>
      <c r="Q132" s="198"/>
      <c r="R132" s="198"/>
      <c r="S132" s="124" t="str">
        <f ca="1">IF(OR(P132="",COUNT(P132)=0),"",VLOOKUP(A132,入力シート➁!$A:$R,COLUMN(入力シート➁!G123),0))</f>
        <v/>
      </c>
      <c r="T132" s="121" t="str">
        <f ca="1">IF(V132="","",IFERROR(VLOOKUP($A132,入力シート➁!$A:$R,COLUMN(入力シート➁!$C$7),0),""))</f>
        <v/>
      </c>
      <c r="U132" s="125" t="str">
        <f ca="1">IF(OR(Y132="",VLOOKUP(A132,入力シート➁!$A:$R,COLUMN(入力シート➁!D123),0)=0),"",VLOOKUP(A132,入力シート➁!$A:$R,COLUMN(入力シート➁!D123),0))</f>
        <v/>
      </c>
      <c r="V132" s="123" t="str">
        <f ca="1">IF(U132="","",VLOOKUP($A132,入力シート➁!$A:$R,COLUMN(入力シート➁!$E$7),0))</f>
        <v/>
      </c>
      <c r="W132" s="195" t="str">
        <f t="shared" ca="1" si="21"/>
        <v/>
      </c>
      <c r="X132" s="199"/>
      <c r="Y132" s="197" t="str">
        <f ca="1">IF(VLOOKUP($A132,入力シート➁!$A:$R,COLUMN(入力シート➁!H123),0)=0,"",IF(VLOOKUP($A132,入力シート➁!$A:$R,COLUMN(入力シート➁!H123),0)&lt;0,"("&amp;-VLOOKUP($A132,入力シート➁!$A:$R,COLUMN(入力シート➁!H123),0)&amp;VLOOKUP($A132,入力シート➁!$A:$R,COLUMN(入力シート➁!I123),0)&amp;")",VLOOKUP($A132,入力シート➁!$A:$R,COLUMN(入力シート➁!H123),0)))</f>
        <v/>
      </c>
      <c r="Z132" s="198"/>
      <c r="AA132" s="198"/>
      <c r="AB132" s="124" t="str">
        <f ca="1">IF(OR(Y132="",COUNT(Y132)=0),"",VLOOKUP($A132,入力シート➁!$A:$R,COLUMN(入力シート➁!G123),0))</f>
        <v/>
      </c>
      <c r="AC132" s="121" t="str">
        <f ca="1">IF(AE132="","",IFERROR(VLOOKUP($A132,入力シート➁!$A:$R,COLUMN(入力シート➁!$C$7),0),""))</f>
        <v/>
      </c>
      <c r="AD132" s="125" t="str">
        <f ca="1">IF(OR(AH132="",VLOOKUP(A132,入力シート➁!$A:$R,COLUMN(入力シート➁!D123),0)=0),"",VLOOKUP(A132,入力シート➁!$A:$R,COLUMN(入力シート➁!D123),0))</f>
        <v/>
      </c>
      <c r="AE132" s="123" t="str">
        <f ca="1">IF(AD132="","",VLOOKUP($A132,入力シート➁!$A:$R,COLUMN(入力シート➁!$E$7),0))</f>
        <v/>
      </c>
      <c r="AF132" s="195" t="str">
        <f t="shared" ca="1" si="22"/>
        <v/>
      </c>
      <c r="AG132" s="199"/>
      <c r="AH132" s="197" t="str">
        <f ca="1">IF(VLOOKUP($A132,入力シート➁!$A:$R,COLUMN(入力シート➁!J123),0)=0,"",IF(VLOOKUP($A132,入力シート➁!$A:$R,COLUMN(入力シート➁!J123),0)&lt;0,"("&amp;-VLOOKUP($A132,入力シート➁!$A:$R,COLUMN(入力シート➁!J123),0)&amp;VLOOKUP($A132,入力シート➁!$A:$R,COLUMN(入力シート➁!K123),0)&amp;")",VLOOKUP($A132,入力シート➁!$A:$R,COLUMN(入力シート➁!J123),0)))</f>
        <v/>
      </c>
      <c r="AI132" s="198"/>
      <c r="AJ132" s="198"/>
      <c r="AK132" s="124" t="str">
        <f ca="1">IF(OR(AH132="",COUNT(AH132)=0),"",VLOOKUP($A132,入力シート➁!$A:$R,COLUMN(入力シート➁!G123),0))</f>
        <v/>
      </c>
      <c r="AL132" s="121" t="str">
        <f ca="1">IF(AN132="","",IFERROR(VLOOKUP($A132,入力シート➁!$A:$R,COLUMN(入力シート➁!$C$7),0),""))</f>
        <v/>
      </c>
      <c r="AM132" s="125" t="str">
        <f ca="1">IF(OR(AQ132=0,AQ132="",VLOOKUP(A132,入力シート➁!$A:$R,COLUMN(入力シート➁!D123),0)=0),"",VLOOKUP(A132,入力シート➁!$A:$R,COLUMN(入力シート➁!D123),0))</f>
        <v/>
      </c>
      <c r="AN132" s="123" t="str">
        <f ca="1">IF(AM132="","",VLOOKUP($A132,入力シート➁!$A:$R,COLUMN(入力シート➁!$E$7),0))</f>
        <v/>
      </c>
      <c r="AO132" s="195" t="str">
        <f t="shared" ca="1" si="23"/>
        <v/>
      </c>
      <c r="AP132" s="199"/>
      <c r="AQ132" s="197" t="str">
        <f ca="1">IF(AND(VLOOKUP($A132,入力シート➁!$A:$R,COLUMN(入力シート➁!L123),0)=0,VLOOKUP($A132,入力シート➁!$A:$R,COLUMN(入力シート➁!B123),0)=""),"",IF(VLOOKUP($A132,入力シート➁!$A:$R,COLUMN(入力シート➁!L123),0)&lt;0,"("&amp;-VLOOKUP($A132,入力シート➁!$A:$R,COLUMN(入力シート➁!L123),0)&amp;VLOOKUP($A132,入力シート➁!$A:$R,COLUMN(入力シート➁!M123),0)&amp;")",VLOOKUP($A132,入力シート➁!$A:$R,COLUMN(入力シート➁!L123),0)))</f>
        <v/>
      </c>
      <c r="AR132" s="198"/>
      <c r="AS132" s="198"/>
      <c r="AT132" s="124" t="str">
        <f ca="1">IF(OR(AQ132="",COUNT(AQ132)=0),"",VLOOKUP($A132,入力シート➁!$A:$R,COLUMN(入力シート➁!G123),0))</f>
        <v/>
      </c>
      <c r="AU132" s="200" t="str">
        <f ca="1">IF(VLOOKUP(A132,入力シート➁!$A:$R,COLUMN(入力シート➁!R123),0)=0,"",VLOOKUP(A132,入力シート➁!$A:$R,COLUMN(入力シート➁!R123),0))</f>
        <v/>
      </c>
      <c r="AV132" s="200"/>
      <c r="AW132" s="200"/>
      <c r="AX132" s="200"/>
      <c r="AY132" s="200"/>
      <c r="AZ132" s="200"/>
      <c r="BA132" s="200"/>
      <c r="BB132" s="200"/>
      <c r="BC132" s="200"/>
      <c r="BE132" s="17" t="str">
        <f ca="1">IF($B124="","非表示","表示")</f>
        <v>非表示</v>
      </c>
    </row>
    <row r="133" spans="1:57" ht="18.75" customHeight="1">
      <c r="B133" s="201" t="s">
        <v>66</v>
      </c>
      <c r="C133" s="201"/>
      <c r="D133" s="17" t="s">
        <v>67</v>
      </c>
      <c r="BE133" s="17" t="str">
        <f ca="1">IF($B124="","非表示","表示")</f>
        <v>非表示</v>
      </c>
    </row>
    <row r="134" spans="1:57" ht="18.75" customHeight="1">
      <c r="D134" s="17" t="s">
        <v>68</v>
      </c>
      <c r="BE134" s="17" t="str">
        <f ca="1">IF($B124="","非表示","表示")</f>
        <v>非表示</v>
      </c>
    </row>
    <row r="135" spans="1:57" ht="18.75" customHeight="1">
      <c r="D135" s="17" t="s">
        <v>69</v>
      </c>
      <c r="BE135" s="17" t="str">
        <f ca="1">IF($B124="","非表示","表示")</f>
        <v>非表示</v>
      </c>
    </row>
    <row r="136" spans="1:57" ht="18.75" customHeight="1">
      <c r="D136" s="17" t="s">
        <v>70</v>
      </c>
      <c r="BE136" s="17" t="str">
        <f ca="1">IF($B124="","非表示","表示")</f>
        <v>非表示</v>
      </c>
    </row>
    <row r="137" spans="1:57" ht="21" customHeight="1">
      <c r="B137" s="20" t="s">
        <v>55</v>
      </c>
      <c r="BE137" s="17" t="str">
        <f ca="1">IF($B151="","非表示","表示")</f>
        <v>非表示</v>
      </c>
    </row>
    <row r="138" spans="1:57" ht="10.5" customHeight="1"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8"/>
      <c r="M138" s="29"/>
      <c r="N138" s="22"/>
      <c r="O138" s="22"/>
      <c r="P138" s="22"/>
      <c r="Q138" s="22"/>
      <c r="R138" s="22"/>
      <c r="S138" s="29"/>
      <c r="T138" s="22"/>
      <c r="U138" s="35"/>
      <c r="V138" s="36"/>
      <c r="W138" s="35"/>
      <c r="X138" s="35"/>
      <c r="Y138" s="35"/>
      <c r="Z138" s="35"/>
      <c r="AA138" s="35"/>
      <c r="AB138" s="36"/>
      <c r="AC138" s="35"/>
      <c r="AD138" s="35"/>
      <c r="AE138" s="36"/>
      <c r="AF138" s="35"/>
      <c r="AG138" s="22"/>
      <c r="AH138" s="22"/>
      <c r="AI138" s="22"/>
      <c r="AJ138" s="22"/>
      <c r="AK138" s="29"/>
      <c r="AL138" s="22"/>
      <c r="AM138" s="22"/>
      <c r="AN138" s="29"/>
      <c r="AO138" s="22"/>
      <c r="AP138" s="22"/>
      <c r="AQ138" s="22"/>
      <c r="AR138" s="22"/>
      <c r="AS138" s="22"/>
      <c r="AT138" s="29"/>
      <c r="AU138" s="22"/>
      <c r="AV138" s="35"/>
      <c r="AW138" s="35"/>
      <c r="AX138" s="35"/>
      <c r="AY138" s="35"/>
      <c r="AZ138" s="35"/>
      <c r="BA138" s="35"/>
      <c r="BB138" s="35"/>
      <c r="BC138" s="40">
        <f>$BC111+1</f>
        <v>6</v>
      </c>
      <c r="BE138" s="17" t="str">
        <f ca="1">IF($B151="","非表示","表示")</f>
        <v>非表示</v>
      </c>
    </row>
    <row r="139" spans="1:57" ht="25.5" customHeight="1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30"/>
      <c r="M139" s="31"/>
      <c r="N139" s="24"/>
      <c r="O139" s="24"/>
      <c r="P139" s="24"/>
      <c r="Q139" s="24"/>
      <c r="R139" s="24"/>
      <c r="S139" s="31"/>
      <c r="T139" s="24"/>
      <c r="U139" s="17"/>
      <c r="V139" s="202" t="str">
        <f>$V$4</f>
        <v>令和</v>
      </c>
      <c r="W139" s="202"/>
      <c r="X139" s="202"/>
      <c r="Y139" s="203" t="str">
        <f>$Y$4</f>
        <v/>
      </c>
      <c r="Z139" s="203"/>
      <c r="AA139" s="204" t="s">
        <v>56</v>
      </c>
      <c r="AB139" s="204"/>
      <c r="AC139" s="204"/>
      <c r="AD139" s="204"/>
      <c r="AE139" s="204"/>
      <c r="AF139" s="204"/>
      <c r="AG139" s="204"/>
      <c r="AH139" s="204"/>
      <c r="AJ139" s="24"/>
      <c r="AK139" s="31"/>
      <c r="AL139" s="24"/>
      <c r="AM139" s="24"/>
      <c r="AN139" s="31"/>
      <c r="AO139" s="24"/>
      <c r="AP139" s="24"/>
      <c r="AQ139" s="24"/>
      <c r="AR139" s="24"/>
      <c r="AS139" s="24"/>
      <c r="AT139" s="31"/>
      <c r="AU139" s="24"/>
      <c r="AV139" s="26"/>
      <c r="AW139" s="26"/>
      <c r="AX139" s="26"/>
      <c r="AY139" s="26"/>
      <c r="AZ139" s="26"/>
      <c r="BA139" s="26"/>
      <c r="BB139" s="26"/>
      <c r="BC139" s="41"/>
      <c r="BE139" s="17" t="str">
        <f ca="1">IF($B151="","非表示","表示")</f>
        <v>非表示</v>
      </c>
    </row>
    <row r="140" spans="1:57" ht="18" customHeight="1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30"/>
      <c r="M140" s="31"/>
      <c r="N140" s="24"/>
      <c r="O140" s="24"/>
      <c r="P140" s="24"/>
      <c r="Q140" s="24"/>
      <c r="R140" s="24"/>
      <c r="S140" s="31"/>
      <c r="T140" s="24"/>
      <c r="U140" s="30"/>
      <c r="V140" s="31"/>
      <c r="AD140" s="17"/>
      <c r="AJ140" s="24"/>
      <c r="AK140" s="31"/>
      <c r="AQ140" s="24"/>
      <c r="AR140" s="24"/>
      <c r="AS140" s="24"/>
      <c r="AT140" s="205" t="str">
        <f>$AT$5</f>
        <v>　　年　　月　　日</v>
      </c>
      <c r="AU140" s="205"/>
      <c r="AV140" s="205"/>
      <c r="AW140" s="205"/>
      <c r="AX140" s="205"/>
      <c r="AY140" s="205"/>
      <c r="AZ140" s="205"/>
      <c r="BA140" s="205"/>
      <c r="BB140" s="205"/>
      <c r="BC140" s="41"/>
      <c r="BE140" s="17" t="str">
        <f ca="1">IF($B151="","非表示","表示")</f>
        <v>非表示</v>
      </c>
    </row>
    <row r="141" spans="1:57" ht="21" customHeight="1">
      <c r="B141" s="25"/>
      <c r="C141" s="26"/>
      <c r="D141" s="26"/>
      <c r="E141" s="26"/>
      <c r="F141" s="26"/>
      <c r="G141" s="26"/>
      <c r="H141" s="26"/>
      <c r="I141" s="26"/>
      <c r="J141" s="26"/>
      <c r="K141" s="26"/>
      <c r="L141" s="32"/>
      <c r="M141" s="33"/>
      <c r="O141" s="26"/>
      <c r="P141" s="26"/>
      <c r="Q141" s="26"/>
      <c r="R141" s="26"/>
      <c r="S141" s="33"/>
      <c r="T141" s="26"/>
      <c r="U141" s="32"/>
      <c r="V141" s="33"/>
      <c r="W141" s="26"/>
      <c r="X141" s="26"/>
      <c r="Y141" s="26"/>
      <c r="Z141" s="26"/>
      <c r="AA141" s="26"/>
      <c r="AB141" s="33"/>
      <c r="AC141" s="26"/>
      <c r="AD141" s="32"/>
      <c r="AE141" s="33"/>
      <c r="AF141" s="26"/>
      <c r="AG141" s="26"/>
      <c r="AH141" s="26"/>
      <c r="AI141" s="26"/>
      <c r="AJ141" s="26"/>
      <c r="AK141" s="33"/>
      <c r="AQ141" s="26"/>
      <c r="AR141" s="26"/>
      <c r="AS141" s="26"/>
      <c r="AT141" s="33"/>
      <c r="AU141" s="26"/>
      <c r="AV141" s="206"/>
      <c r="AW141" s="206"/>
      <c r="AX141" s="206"/>
      <c r="AY141" s="206"/>
      <c r="AZ141" s="206"/>
      <c r="BA141" s="206"/>
      <c r="BB141" s="206"/>
      <c r="BC141" s="41"/>
      <c r="BE141" s="17" t="str">
        <f ca="1">IF($B151="","非表示","表示")</f>
        <v>非表示</v>
      </c>
    </row>
    <row r="142" spans="1:57" ht="20.25" customHeight="1">
      <c r="B142" s="25"/>
      <c r="C142" s="207" t="s">
        <v>57</v>
      </c>
      <c r="D142" s="207"/>
      <c r="E142" s="207"/>
      <c r="F142" s="207"/>
      <c r="G142" s="207"/>
      <c r="H142" s="207"/>
      <c r="I142" s="207"/>
      <c r="J142" s="207"/>
      <c r="K142" s="207"/>
      <c r="L142" s="207"/>
      <c r="M142" s="33"/>
      <c r="N142" s="26"/>
      <c r="O142" s="26"/>
      <c r="P142" s="26"/>
      <c r="Q142" s="26"/>
      <c r="R142" s="26"/>
      <c r="S142" s="33"/>
      <c r="T142" s="26"/>
      <c r="U142" s="32"/>
      <c r="V142" s="33"/>
      <c r="W142" s="26"/>
      <c r="AB142" s="33"/>
      <c r="AC142" s="26"/>
      <c r="AD142" s="32"/>
      <c r="AE142" s="33"/>
      <c r="AF142" s="26"/>
      <c r="AG142" s="26"/>
      <c r="AH142" s="26"/>
      <c r="AI142" s="26"/>
      <c r="AJ142" s="26"/>
      <c r="AK142" s="33"/>
      <c r="AL142" s="26"/>
      <c r="AM142" s="26"/>
      <c r="AN142" s="33"/>
      <c r="AO142" s="26"/>
      <c r="AP142" s="26"/>
      <c r="AQ142" s="26"/>
      <c r="AR142" s="26"/>
      <c r="AS142" s="26"/>
      <c r="AT142" s="33"/>
      <c r="AU142" s="26"/>
      <c r="AV142" s="26"/>
      <c r="AW142" s="26"/>
      <c r="AX142" s="26"/>
      <c r="AY142" s="26"/>
      <c r="AZ142" s="26"/>
      <c r="BA142" s="26"/>
      <c r="BB142" s="26"/>
      <c r="BC142" s="41"/>
      <c r="BE142" s="17" t="str">
        <f ca="1">IF($B151="","非表示","表示")</f>
        <v>非表示</v>
      </c>
    </row>
    <row r="143" spans="1:57" ht="20.25" customHeight="1"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32"/>
      <c r="M143" s="33"/>
      <c r="N143" s="26"/>
      <c r="O143" s="26"/>
      <c r="P143" s="26"/>
      <c r="Q143" s="26"/>
      <c r="R143" s="26"/>
      <c r="S143" s="33"/>
      <c r="T143" s="26"/>
      <c r="U143" s="32"/>
      <c r="V143" s="33"/>
      <c r="W143" s="26"/>
      <c r="X143" s="26"/>
      <c r="Y143" s="26"/>
      <c r="Z143" s="26"/>
      <c r="AA143" s="26"/>
      <c r="AB143" s="33"/>
      <c r="AC143" s="26"/>
      <c r="AD143" s="32"/>
      <c r="AE143" s="33"/>
      <c r="AF143" s="26"/>
      <c r="AG143" s="26"/>
      <c r="AH143" s="26"/>
      <c r="AI143" s="26"/>
      <c r="AJ143" s="26"/>
      <c r="AK143" s="177" t="s">
        <v>58</v>
      </c>
      <c r="AL143" s="177"/>
      <c r="AM143" s="177"/>
      <c r="AN143" s="177"/>
      <c r="AP143" s="186" t="str">
        <f>$AP$8</f>
        <v/>
      </c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41"/>
      <c r="BE143" s="17" t="str">
        <f ca="1">IF($B151="","非表示","表示")</f>
        <v>非表示</v>
      </c>
    </row>
    <row r="144" spans="1:57" ht="20.25" customHeight="1">
      <c r="B144" s="25"/>
      <c r="C144" s="26"/>
      <c r="D144" s="26"/>
      <c r="E144" s="26"/>
      <c r="F144" s="26"/>
      <c r="G144" s="26"/>
      <c r="H144" s="26"/>
      <c r="I144" s="26"/>
      <c r="J144" s="26"/>
      <c r="K144" s="26"/>
      <c r="L144" s="32"/>
      <c r="M144" s="33"/>
      <c r="N144" s="26"/>
      <c r="O144" s="26"/>
      <c r="P144" s="26"/>
      <c r="Q144" s="26"/>
      <c r="R144" s="26"/>
      <c r="S144" s="33"/>
      <c r="T144" s="26"/>
      <c r="U144" s="32"/>
      <c r="V144" s="33"/>
      <c r="W144" s="26"/>
      <c r="X144" s="26"/>
      <c r="Y144" s="26"/>
      <c r="Z144" s="26"/>
      <c r="AA144" s="26"/>
      <c r="AB144" s="33"/>
      <c r="AC144" s="26"/>
      <c r="AD144" s="32"/>
      <c r="AE144" s="33"/>
      <c r="AF144" s="26"/>
      <c r="AG144" s="26"/>
      <c r="AH144" s="26"/>
      <c r="AI144" s="26"/>
      <c r="AJ144" s="26"/>
      <c r="AK144" s="178"/>
      <c r="AL144" s="178"/>
      <c r="AM144" s="178"/>
      <c r="AN144" s="178"/>
      <c r="AO144" s="37"/>
      <c r="AP144" s="187" t="str">
        <f>$AP$9</f>
        <v/>
      </c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41"/>
      <c r="BE144" s="17" t="str">
        <f ca="1">IF($B151="","非表示","表示")</f>
        <v>非表示</v>
      </c>
    </row>
    <row r="145" spans="1:57" ht="7.5" customHeight="1">
      <c r="B145" s="25"/>
      <c r="C145" s="26"/>
      <c r="D145" s="26"/>
      <c r="E145" s="26"/>
      <c r="F145" s="26"/>
      <c r="G145" s="26"/>
      <c r="H145" s="26"/>
      <c r="I145" s="26"/>
      <c r="J145" s="26"/>
      <c r="K145" s="26"/>
      <c r="L145" s="32"/>
      <c r="M145" s="33"/>
      <c r="N145" s="26"/>
      <c r="O145" s="26"/>
      <c r="P145" s="26"/>
      <c r="Q145" s="26"/>
      <c r="R145" s="26"/>
      <c r="S145" s="33"/>
      <c r="T145" s="26"/>
      <c r="U145" s="32"/>
      <c r="V145" s="33"/>
      <c r="W145" s="26"/>
      <c r="X145" s="26"/>
      <c r="Y145" s="26"/>
      <c r="Z145" s="26"/>
      <c r="AA145" s="26"/>
      <c r="AB145" s="33"/>
      <c r="AC145" s="26"/>
      <c r="AD145" s="32"/>
      <c r="AE145" s="33"/>
      <c r="AF145" s="26"/>
      <c r="AG145" s="26"/>
      <c r="AH145" s="26"/>
      <c r="AI145" s="26"/>
      <c r="AJ145" s="26"/>
      <c r="AK145" s="33"/>
      <c r="AL145" s="26"/>
      <c r="AM145" s="26"/>
      <c r="AN145" s="33"/>
      <c r="AO145" s="26"/>
      <c r="AP145" s="26"/>
      <c r="AQ145" s="26"/>
      <c r="AR145" s="26"/>
      <c r="AS145" s="26"/>
      <c r="AT145" s="33"/>
      <c r="AU145" s="26"/>
      <c r="AV145" s="26"/>
      <c r="AW145" s="26"/>
      <c r="AX145" s="26"/>
      <c r="AY145" s="26"/>
      <c r="AZ145" s="26"/>
      <c r="BA145" s="26"/>
      <c r="BB145" s="26"/>
      <c r="BC145" s="41"/>
      <c r="BE145" s="17" t="str">
        <f ca="1">IF($B151="","非表示","表示")</f>
        <v>非表示</v>
      </c>
    </row>
    <row r="146" spans="1:57" ht="20.25" customHeight="1">
      <c r="B146" s="25"/>
      <c r="C146" s="26"/>
      <c r="D146" s="26"/>
      <c r="E146" s="26"/>
      <c r="F146" s="26"/>
      <c r="G146" s="26"/>
      <c r="H146" s="26"/>
      <c r="I146" s="26"/>
      <c r="J146" s="26"/>
      <c r="K146" s="26"/>
      <c r="L146" s="32"/>
      <c r="M146" s="33"/>
      <c r="N146" s="26"/>
      <c r="O146" s="26"/>
      <c r="P146" s="26"/>
      <c r="Q146" s="26"/>
      <c r="U146" s="17"/>
      <c r="AD146" s="32"/>
      <c r="AE146" s="33"/>
      <c r="AF146" s="26"/>
      <c r="AG146" s="26"/>
      <c r="AH146" s="26"/>
      <c r="AI146" s="26"/>
      <c r="AJ146" s="26"/>
      <c r="AK146" s="179" t="s">
        <v>59</v>
      </c>
      <c r="AL146" s="179"/>
      <c r="AM146" s="179"/>
      <c r="AN146" s="179"/>
      <c r="AP146" s="181" t="str">
        <f>$AP$11</f>
        <v/>
      </c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41"/>
      <c r="BE146" s="17" t="str">
        <f ca="1">IF($B151="","非表示","表示")</f>
        <v>非表示</v>
      </c>
    </row>
    <row r="147" spans="1:57" ht="20.25" customHeight="1">
      <c r="B147" s="25"/>
      <c r="D147" s="24" t="s">
        <v>12</v>
      </c>
      <c r="E147" s="26"/>
      <c r="F147" s="26"/>
      <c r="G147" s="27"/>
      <c r="H147" s="27"/>
      <c r="I147" s="27"/>
      <c r="J147" s="27"/>
      <c r="K147" s="27"/>
      <c r="L147" s="34"/>
      <c r="M147" s="33"/>
      <c r="N147" s="26"/>
      <c r="O147" s="26"/>
      <c r="P147" s="26"/>
      <c r="T147" s="188" t="s">
        <v>16</v>
      </c>
      <c r="U147" s="188"/>
      <c r="V147" s="188"/>
      <c r="W147" s="188"/>
      <c r="X147" s="37"/>
      <c r="Y147" s="126" t="str">
        <f>$Y$12</f>
        <v/>
      </c>
      <c r="Z147" s="38" t="s">
        <v>17</v>
      </c>
      <c r="AA147" s="189" t="str">
        <f>$AA$12</f>
        <v/>
      </c>
      <c r="AB147" s="189"/>
      <c r="AC147" s="39" t="s">
        <v>18</v>
      </c>
      <c r="AD147" s="32"/>
      <c r="AE147" s="33"/>
      <c r="AF147" s="26"/>
      <c r="AG147" s="26"/>
      <c r="AH147" s="26"/>
      <c r="AI147" s="26"/>
      <c r="AJ147" s="26"/>
      <c r="AK147" s="180"/>
      <c r="AL147" s="180"/>
      <c r="AM147" s="180"/>
      <c r="AN147" s="180"/>
      <c r="AO147" s="37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41"/>
      <c r="BE147" s="17" t="str">
        <f ca="1">IF($B151="","非表示","表示")</f>
        <v>非表示</v>
      </c>
    </row>
    <row r="148" spans="1:57" ht="12.75" customHeight="1"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32"/>
      <c r="M148" s="33"/>
      <c r="N148" s="26"/>
      <c r="O148" s="26"/>
      <c r="P148" s="26"/>
      <c r="Q148" s="26"/>
      <c r="R148" s="26"/>
      <c r="S148" s="33"/>
      <c r="T148" s="26"/>
      <c r="U148" s="32"/>
      <c r="V148" s="33"/>
      <c r="W148" s="26"/>
      <c r="X148" s="26"/>
      <c r="Y148" s="26"/>
      <c r="Z148" s="26"/>
      <c r="AA148" s="26"/>
      <c r="AB148" s="33"/>
      <c r="AC148" s="26"/>
      <c r="AD148" s="32"/>
      <c r="AE148" s="33"/>
      <c r="AF148" s="26"/>
      <c r="AG148" s="26"/>
      <c r="AH148" s="26"/>
      <c r="AI148" s="26"/>
      <c r="AJ148" s="26"/>
      <c r="AK148" s="33"/>
      <c r="AL148" s="26"/>
      <c r="AM148" s="26"/>
      <c r="AN148" s="33"/>
      <c r="AO148" s="26"/>
      <c r="AP148" s="26"/>
      <c r="AQ148" s="26"/>
      <c r="AR148" s="26"/>
      <c r="AS148" s="26"/>
      <c r="AT148" s="33"/>
      <c r="AU148" s="26"/>
      <c r="AV148" s="26"/>
      <c r="AW148" s="26"/>
      <c r="AX148" s="26"/>
      <c r="AY148" s="26"/>
      <c r="AZ148" s="26"/>
      <c r="BA148" s="26"/>
      <c r="BB148" s="26"/>
      <c r="BC148" s="41"/>
      <c r="BE148" s="17" t="str">
        <f ca="1">IF($B151="","非表示","表示")</f>
        <v>非表示</v>
      </c>
    </row>
    <row r="149" spans="1:57" ht="23.25" customHeight="1">
      <c r="B149" s="176" t="s">
        <v>60</v>
      </c>
      <c r="C149" s="176"/>
      <c r="D149" s="176"/>
      <c r="E149" s="176"/>
      <c r="F149" s="176"/>
      <c r="G149" s="176"/>
      <c r="H149" s="176"/>
      <c r="I149" s="176"/>
      <c r="J149" s="176"/>
      <c r="K149" s="176" t="s">
        <v>61</v>
      </c>
      <c r="L149" s="176"/>
      <c r="M149" s="176"/>
      <c r="N149" s="176"/>
      <c r="O149" s="176"/>
      <c r="P149" s="176"/>
      <c r="Q149" s="176"/>
      <c r="R149" s="176"/>
      <c r="S149" s="176"/>
      <c r="T149" s="183" t="s">
        <v>62</v>
      </c>
      <c r="U149" s="184"/>
      <c r="V149" s="184"/>
      <c r="W149" s="184"/>
      <c r="X149" s="184"/>
      <c r="Y149" s="184"/>
      <c r="Z149" s="184"/>
      <c r="AA149" s="184"/>
      <c r="AB149" s="185"/>
      <c r="AC149" s="183" t="s">
        <v>63</v>
      </c>
      <c r="AD149" s="184"/>
      <c r="AE149" s="184"/>
      <c r="AF149" s="184"/>
      <c r="AG149" s="184"/>
      <c r="AH149" s="184"/>
      <c r="AI149" s="184"/>
      <c r="AJ149" s="184"/>
      <c r="AK149" s="185"/>
      <c r="AL149" s="183" t="s">
        <v>64</v>
      </c>
      <c r="AM149" s="184"/>
      <c r="AN149" s="184"/>
      <c r="AO149" s="184"/>
      <c r="AP149" s="184"/>
      <c r="AQ149" s="184"/>
      <c r="AR149" s="184"/>
      <c r="AS149" s="184"/>
      <c r="AT149" s="185"/>
      <c r="AU149" s="176" t="s">
        <v>47</v>
      </c>
      <c r="AV149" s="176"/>
      <c r="AW149" s="176"/>
      <c r="AX149" s="176"/>
      <c r="AY149" s="176"/>
      <c r="AZ149" s="176"/>
      <c r="BA149" s="176"/>
      <c r="BB149" s="176"/>
      <c r="BC149" s="176"/>
      <c r="BE149" s="17" t="str">
        <f ca="1">IF($B151="","非表示","表示")</f>
        <v>非表示</v>
      </c>
    </row>
    <row r="150" spans="1:57" ht="23.25" customHeight="1">
      <c r="B150" s="176"/>
      <c r="C150" s="176"/>
      <c r="D150" s="176"/>
      <c r="E150" s="176"/>
      <c r="F150" s="176"/>
      <c r="G150" s="176"/>
      <c r="H150" s="176"/>
      <c r="I150" s="176"/>
      <c r="J150" s="176"/>
      <c r="K150" s="190" t="s">
        <v>38</v>
      </c>
      <c r="L150" s="190"/>
      <c r="M150" s="190"/>
      <c r="N150" s="190" t="s">
        <v>65</v>
      </c>
      <c r="O150" s="191"/>
      <c r="P150" s="190" t="s">
        <v>49</v>
      </c>
      <c r="Q150" s="190"/>
      <c r="R150" s="190"/>
      <c r="S150" s="190"/>
      <c r="T150" s="183" t="s">
        <v>38</v>
      </c>
      <c r="U150" s="184"/>
      <c r="V150" s="185"/>
      <c r="W150" s="176" t="s">
        <v>65</v>
      </c>
      <c r="X150" s="183"/>
      <c r="Y150" s="176" t="s">
        <v>49</v>
      </c>
      <c r="Z150" s="176"/>
      <c r="AA150" s="176"/>
      <c r="AB150" s="176"/>
      <c r="AC150" s="183" t="s">
        <v>38</v>
      </c>
      <c r="AD150" s="184"/>
      <c r="AE150" s="185"/>
      <c r="AF150" s="176" t="s">
        <v>65</v>
      </c>
      <c r="AG150" s="183"/>
      <c r="AH150" s="176" t="s">
        <v>49</v>
      </c>
      <c r="AI150" s="176"/>
      <c r="AJ150" s="176"/>
      <c r="AK150" s="176"/>
      <c r="AL150" s="183" t="s">
        <v>38</v>
      </c>
      <c r="AM150" s="184"/>
      <c r="AN150" s="185"/>
      <c r="AO150" s="176" t="s">
        <v>65</v>
      </c>
      <c r="AP150" s="183"/>
      <c r="AQ150" s="176" t="s">
        <v>49</v>
      </c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E150" s="17" t="str">
        <f ca="1">IF($B151="","非表示","表示")</f>
        <v>非表示</v>
      </c>
    </row>
    <row r="151" spans="1:57" ht="46.5" customHeight="1">
      <c r="A151" s="17">
        <f ca="1">$A132+1</f>
        <v>46</v>
      </c>
      <c r="B151" s="192" t="str">
        <f ca="1">IF(AND(VLOOKUP(A151,入力シート➁!$A:$B,COLUMN(入力シート➁!$B$5),0)=0,AU151=""),"",IF(AND(VLOOKUP(A151,入力シート➁!$A:$B,COLUMN(入力シート➁!$B$5),0)=0,AU151&lt;&gt;""),IFERROR(IF(AND(OFFSET(B151,-2,0,1,1)=$B$14,OFFSET(B151,-19,0,1,1)="　　　　　　　〃"),OFFSET(B151,-20,0,1,1),IF(AND(OFFSET(B151,-2,0,1,1)=$B$14,OFFSET(B151,-19,0,1,1)&lt;&gt;"　　　　　　　〃"),OFFSET(B151,-19,0,1,1),"　　　　　　　〃")),"　　　　　　　〃"),(VLOOKUP(A151,入力シート➁!$A:$B,COLUMN(入力シート➁!$B$5),0))))</f>
        <v/>
      </c>
      <c r="C151" s="193"/>
      <c r="D151" s="193"/>
      <c r="E151" s="193"/>
      <c r="F151" s="193"/>
      <c r="G151" s="193"/>
      <c r="H151" s="193"/>
      <c r="I151" s="193"/>
      <c r="J151" s="194"/>
      <c r="K151" s="121" t="str">
        <f ca="1">IF(M151="","",IFERROR(VLOOKUP($A151,入力シート➁!$A:$R,COLUMN(入力シート➁!$C$7),0),""))</f>
        <v/>
      </c>
      <c r="L151" s="122" t="str">
        <f ca="1">IF(OR(P151="",VLOOKUP(A151,入力シート➁!$A:$R,COLUMN(入力シート➁!D142),0)=0),"",VLOOKUP(A151,入力シート➁!$A:$R,COLUMN(入力シート➁!D142),0))</f>
        <v/>
      </c>
      <c r="M151" s="123" t="str">
        <f ca="1">IF(L151="","",VLOOKUP($A151,入力シート➁!$A:$R,COLUMN(入力シート➁!$E$7),0))</f>
        <v/>
      </c>
      <c r="N151" s="195" t="str">
        <f t="shared" ref="N151:N159" ca="1" si="25">IFERROR(IF(OR(P151="",P151&lt;=0),"",IF(AND(M151="V",K151&lt;&gt;""),ROUNDUP(P151/(VALUE(LEFT(K151,FIND("m",K151)-1))*L151),0),ROUNDUP(P151/L151,0))),"")</f>
        <v/>
      </c>
      <c r="O151" s="196"/>
      <c r="P151" s="197" t="str">
        <f ca="1">IF(VLOOKUP($A151,入力シート➁!$A:$R,COLUMN(入力シート➁!F142),0)=0,"",IF(VLOOKUP($A151,入力シート➁!$A:$R,COLUMN(入力シート➁!F142),0)&lt;0,"("&amp;-VLOOKUP($A151,入力シート➁!$A:$R,COLUMN(入力シート➁!F142),0)&amp;VLOOKUP($A151,入力シート➁!$A:$R,COLUMN(入力シート➁!G142),0)&amp;")",VLOOKUP($A151,入力シート➁!$A:$R,COLUMN(入力シート➁!F142),0)))</f>
        <v/>
      </c>
      <c r="Q151" s="198"/>
      <c r="R151" s="198"/>
      <c r="S151" s="124" t="str">
        <f ca="1">IF(OR(P151="",COUNT(P151)=0),"",VLOOKUP($A151,入力シート➁!$A:$R,COLUMN(入力シート➁!G142),0))</f>
        <v/>
      </c>
      <c r="T151" s="121" t="str">
        <f ca="1">IF(V151="","",IFERROR(VLOOKUP($A151,入力シート➁!$A:$R,COLUMN(入力シート➁!$C$7),0),""))</f>
        <v/>
      </c>
      <c r="U151" s="125" t="str">
        <f ca="1">IF(OR(Y151="",VLOOKUP(A151,入力シート➁!$A:$R,COLUMN(入力シート➁!D142),0)=0),"",VLOOKUP(A151,入力シート➁!$A:$R,COLUMN(入力シート➁!D142),0))</f>
        <v/>
      </c>
      <c r="V151" s="123" t="str">
        <f ca="1">IF(U151="","",VLOOKUP($A151,入力シート➁!$A:$R,COLUMN(入力シート➁!$E$7),0))</f>
        <v/>
      </c>
      <c r="W151" s="195" t="str">
        <f t="shared" ref="W151:W159" ca="1" si="26">IFERROR(IF(OR(Y151="",Y151&lt;=0),"",IF(AND(V151="V",T151&lt;&gt;""),ROUNDUP(Y151/(VALUE(LEFT(T151,FIND("m",T151)-1))*U151),0),ROUNDUP(Y151/U151,0))),"")</f>
        <v/>
      </c>
      <c r="X151" s="199"/>
      <c r="Y151" s="197" t="str">
        <f ca="1">IF(VLOOKUP($A151,入力シート➁!$A:$R,COLUMN(入力シート➁!H142),0)=0,"",IF(VLOOKUP($A151,入力シート➁!$A:$R,COLUMN(入力シート➁!H142),0)&lt;0,"("&amp;-VLOOKUP($A151,入力シート➁!$A:$R,COLUMN(入力シート➁!H142),0)&amp;VLOOKUP($A151,入力シート➁!$A:$R,COLUMN(入力シート➁!I142),0)&amp;")",VLOOKUP($A151,入力シート➁!$A:$R,COLUMN(入力シート➁!H142),0)))</f>
        <v/>
      </c>
      <c r="Z151" s="198"/>
      <c r="AA151" s="198"/>
      <c r="AB151" s="124" t="str">
        <f ca="1">IF(OR(Y151="",COUNT(Y151)=0),"",VLOOKUP($A151,入力シート➁!$A:$R,COLUMN(入力シート➁!G142),0))</f>
        <v/>
      </c>
      <c r="AC151" s="121" t="str">
        <f ca="1">IF(AE151="","",IFERROR(VLOOKUP($A151,入力シート➁!$A:$R,COLUMN(入力シート➁!$C$7),0),""))</f>
        <v/>
      </c>
      <c r="AD151" s="125" t="str">
        <f ca="1">IF(OR(AH151="",VLOOKUP(A151,入力シート➁!$A:$R,COLUMN(入力シート➁!D142),0)=0),"",VLOOKUP(A151,入力シート➁!$A:$R,COLUMN(入力シート➁!D142),0))</f>
        <v/>
      </c>
      <c r="AE151" s="123" t="str">
        <f ca="1">IF(AD151="","",VLOOKUP($A151,入力シート➁!$A:$R,COLUMN(入力シート➁!$E$7),0))</f>
        <v/>
      </c>
      <c r="AF151" s="195" t="str">
        <f t="shared" ref="AF151:AF159" ca="1" si="27">IFERROR(IF(OR(AH151="",AH151&lt;=0),"",IF(AND(AE151="V",AC151&lt;&gt;""),ROUNDUP(AH151/(VALUE(LEFT(AC151,FIND("m",AC151)-1))*AD151),0),ROUNDUP(AH151/AD151,0))),"")</f>
        <v/>
      </c>
      <c r="AG151" s="199"/>
      <c r="AH151" s="197" t="str">
        <f ca="1">IF(VLOOKUP($A151,入力シート➁!$A:$R,COLUMN(入力シート➁!J142),0)=0,"",IF(VLOOKUP($A151,入力シート➁!$A:$R,COLUMN(入力シート➁!J142),0)&lt;0,"("&amp;-VLOOKUP($A151,入力シート➁!$A:$R,COLUMN(入力シート➁!J142),0)&amp;VLOOKUP($A151,入力シート➁!$A:$R,COLUMN(入力シート➁!K142),0)&amp;")",VLOOKUP($A151,入力シート➁!$A:$R,COLUMN(入力シート➁!J142),0)))</f>
        <v/>
      </c>
      <c r="AI151" s="198"/>
      <c r="AJ151" s="198"/>
      <c r="AK151" s="124" t="str">
        <f ca="1">IF(OR(AH151="",COUNT(AH151)=0),"",VLOOKUP($A151,入力シート➁!$A:$R,COLUMN(入力シート➁!G142),0))</f>
        <v/>
      </c>
      <c r="AL151" s="121" t="str">
        <f ca="1">IF(AN151="","",IFERROR(VLOOKUP($A151,入力シート➁!$A:$R,COLUMN(入力シート➁!$C$7),0),""))</f>
        <v/>
      </c>
      <c r="AM151" s="125" t="str">
        <f ca="1">IF(OR(AQ151=0,AQ151="",VLOOKUP(A151,入力シート➁!$A:$R,COLUMN(入力シート➁!D142),0)=0),"",VLOOKUP(A151,入力シート➁!$A:$R,COLUMN(入力シート➁!D142),0))</f>
        <v/>
      </c>
      <c r="AN151" s="123" t="str">
        <f ca="1">IF(AM151="","",VLOOKUP($A151,入力シート➁!$A:$R,COLUMN(入力シート➁!$E$7),0))</f>
        <v/>
      </c>
      <c r="AO151" s="195" t="str">
        <f t="shared" ref="AO151:AO159" ca="1" si="28">IFERROR(IF(OR(AQ151="",AQ151&lt;=0),"",IF(AND(AN151="V",AL151&lt;&gt;""),ROUNDUP(AQ151/(VALUE(LEFT(AL151,FIND("m",AL151)-1))*AM151),0),ROUNDUP(AQ151/AM151,0))),"")</f>
        <v/>
      </c>
      <c r="AP151" s="199"/>
      <c r="AQ151" s="197" t="str">
        <f ca="1">IF(AND(VLOOKUP($A151,入力シート➁!$A:$R,COLUMN(入力シート➁!L142),0)=0,VLOOKUP($A151,入力シート➁!$A:$R,COLUMN(入力シート➁!B142),0)=""),"",IF(VLOOKUP($A151,入力シート➁!$A:$R,COLUMN(入力シート➁!L142),0)&lt;0,"("&amp;-VLOOKUP($A151,入力シート➁!$A:$R,COLUMN(入力シート➁!L142),0)&amp;VLOOKUP($A151,入力シート➁!$A:$R,COLUMN(入力シート➁!M142),0)&amp;")",VLOOKUP($A151,入力シート➁!$A:$R,COLUMN(入力シート➁!L142),0)))</f>
        <v/>
      </c>
      <c r="AR151" s="198"/>
      <c r="AS151" s="198"/>
      <c r="AT151" s="124" t="str">
        <f ca="1">IF(OR(AQ151="",COUNT(AQ151)=0),"",VLOOKUP($A151,入力シート➁!$A:$R,COLUMN(入力シート➁!G142),0))</f>
        <v/>
      </c>
      <c r="AU151" s="200" t="str">
        <f ca="1">IF(VLOOKUP(A151,入力シート➁!$A:$R,COLUMN(入力シート➁!R142),0)=0,"",VLOOKUP(A151,入力シート➁!$A:$R,COLUMN(入力シート➁!R142),0))</f>
        <v/>
      </c>
      <c r="AV151" s="200"/>
      <c r="AW151" s="200"/>
      <c r="AX151" s="200"/>
      <c r="AY151" s="200"/>
      <c r="AZ151" s="200"/>
      <c r="BA151" s="200"/>
      <c r="BB151" s="200"/>
      <c r="BC151" s="200"/>
      <c r="BE151" s="17" t="str">
        <f ca="1">IF($B151="","非表示","表示")</f>
        <v>非表示</v>
      </c>
    </row>
    <row r="152" spans="1:57" ht="46.5" customHeight="1">
      <c r="A152" s="17">
        <f t="shared" ref="A152:A159" ca="1" si="29">OFFSET(A152,-1,0,1,1)+1</f>
        <v>47</v>
      </c>
      <c r="B152" s="192" t="str">
        <f ca="1">IF(AND(VLOOKUP(A152,入力シート➁!$A:$B,COLUMN(入力シート➁!$B$5),0)=0,AU152=""),"",IF(AND(VLOOKUP(A152,入力シート➁!$A:$B,COLUMN(入力シート➁!$B$5),0)=0,AU152&lt;&gt;""),IFERROR(IF(AND(OFFSET(B152,-2,0,1,1)=$B$14,OFFSET(B152,-19,0,1,1)="　　　　　　　〃"),OFFSET(B152,-20,0,1,1),IF(AND(OFFSET(B152,-2,0,1,1)=$B$14,OFFSET(B152,-19,0,1,1)&lt;&gt;"　　　　　　　〃"),OFFSET(B152,-19,0,1,1),"　　　　　　　〃")),"　　　　　　　〃"),(VLOOKUP(A152,入力シート➁!$A:$B,COLUMN(入力シート➁!$B$5),0))))</f>
        <v/>
      </c>
      <c r="C152" s="193"/>
      <c r="D152" s="193"/>
      <c r="E152" s="193"/>
      <c r="F152" s="193"/>
      <c r="G152" s="193"/>
      <c r="H152" s="193"/>
      <c r="I152" s="193"/>
      <c r="J152" s="194"/>
      <c r="K152" s="121" t="str">
        <f ca="1">IF(M152="","",IFERROR(VLOOKUP($A152,入力シート➁!$A:$R,COLUMN(入力シート➁!$C$7),0),""))</f>
        <v/>
      </c>
      <c r="L152" s="122" t="str">
        <f ca="1">IF(OR(P152="",VLOOKUP(A152,入力シート➁!$A:$R,COLUMN(入力シート➁!D143),0)=0),"",VLOOKUP(A152,入力シート➁!$A:$R,COLUMN(入力シート➁!D143),0))</f>
        <v/>
      </c>
      <c r="M152" s="123" t="str">
        <f ca="1">IF(L152="","",VLOOKUP($A152,入力シート➁!$A:$R,COLUMN(入力シート➁!$E$7),0))</f>
        <v/>
      </c>
      <c r="N152" s="195" t="str">
        <f t="shared" ca="1" si="25"/>
        <v/>
      </c>
      <c r="O152" s="196"/>
      <c r="P152" s="197" t="str">
        <f ca="1">IF(VLOOKUP($A152,入力シート➁!$A:$R,COLUMN(入力シート➁!F143),0)=0,"",IF(VLOOKUP($A152,入力シート➁!$A:$R,COLUMN(入力シート➁!F143),0)&lt;0,"("&amp;-VLOOKUP($A152,入力シート➁!$A:$R,COLUMN(入力シート➁!F143),0)&amp;VLOOKUP($A152,入力シート➁!$A:$R,COLUMN(入力シート➁!G143),0)&amp;")",VLOOKUP($A152,入力シート➁!$A:$R,COLUMN(入力シート➁!F143),0)))</f>
        <v/>
      </c>
      <c r="Q152" s="198"/>
      <c r="R152" s="198"/>
      <c r="S152" s="124" t="str">
        <f ca="1">IF(OR(P152="",COUNT(P152)=0),"",VLOOKUP(A152,入力シート➁!$A:$R,COLUMN(入力シート➁!G143),0))</f>
        <v/>
      </c>
      <c r="T152" s="121" t="str">
        <f ca="1">IF(V152="","",IFERROR(VLOOKUP($A152,入力シート➁!$A:$R,COLUMN(入力シート➁!$C$7),0),""))</f>
        <v/>
      </c>
      <c r="U152" s="125" t="str">
        <f ca="1">IF(OR(Y152="",VLOOKUP(A152,入力シート➁!$A:$R,COLUMN(入力シート➁!D143),0)=0),"",VLOOKUP(A152,入力シート➁!$A:$R,COLUMN(入力シート➁!D143),0))</f>
        <v/>
      </c>
      <c r="V152" s="123" t="str">
        <f ca="1">IF(U152="","",VLOOKUP($A152,入力シート➁!$A:$R,COLUMN(入力シート➁!$E$7),0))</f>
        <v/>
      </c>
      <c r="W152" s="195" t="str">
        <f t="shared" ca="1" si="26"/>
        <v/>
      </c>
      <c r="X152" s="199"/>
      <c r="Y152" s="197" t="str">
        <f ca="1">IF(VLOOKUP($A152,入力シート➁!$A:$R,COLUMN(入力シート➁!H143),0)=0,"",IF(VLOOKUP($A152,入力シート➁!$A:$R,COLUMN(入力シート➁!H143),0)&lt;0,"("&amp;-VLOOKUP($A152,入力シート➁!$A:$R,COLUMN(入力シート➁!H143),0)&amp;VLOOKUP($A152,入力シート➁!$A:$R,COLUMN(入力シート➁!I143),0)&amp;")",VLOOKUP($A152,入力シート➁!$A:$R,COLUMN(入力シート➁!H143),0)))</f>
        <v/>
      </c>
      <c r="Z152" s="198"/>
      <c r="AA152" s="198"/>
      <c r="AB152" s="124" t="str">
        <f ca="1">IF(OR(Y152="",COUNT(Y152)=0),"",VLOOKUP($A152,入力シート➁!$A:$R,COLUMN(入力シート➁!G143),0))</f>
        <v/>
      </c>
      <c r="AC152" s="121" t="str">
        <f ca="1">IF(AE152="","",IFERROR(VLOOKUP($A152,入力シート➁!$A:$R,COLUMN(入力シート➁!$C$7),0),""))</f>
        <v/>
      </c>
      <c r="AD152" s="125" t="str">
        <f ca="1">IF(OR(AH152="",VLOOKUP(A152,入力シート➁!$A:$R,COLUMN(入力シート➁!D143),0)=0),"",VLOOKUP(A152,入力シート➁!$A:$R,COLUMN(入力シート➁!D143),0))</f>
        <v/>
      </c>
      <c r="AE152" s="123" t="str">
        <f ca="1">IF(AD152="","",VLOOKUP($A152,入力シート➁!$A:$R,COLUMN(入力シート➁!$E$7),0))</f>
        <v/>
      </c>
      <c r="AF152" s="195" t="str">
        <f t="shared" ca="1" si="27"/>
        <v/>
      </c>
      <c r="AG152" s="199"/>
      <c r="AH152" s="197" t="str">
        <f ca="1">IF(VLOOKUP($A152,入力シート➁!$A:$R,COLUMN(入力シート➁!J143),0)=0,"",IF(VLOOKUP($A152,入力シート➁!$A:$R,COLUMN(入力シート➁!J143),0)&lt;0,"("&amp;-VLOOKUP($A152,入力シート➁!$A:$R,COLUMN(入力シート➁!J143),0)&amp;VLOOKUP($A152,入力シート➁!$A:$R,COLUMN(入力シート➁!K143),0)&amp;")",VLOOKUP($A152,入力シート➁!$A:$R,COLUMN(入力シート➁!J143),0)))</f>
        <v/>
      </c>
      <c r="AI152" s="198"/>
      <c r="AJ152" s="198"/>
      <c r="AK152" s="124" t="str">
        <f ca="1">IF(OR(AH152="",COUNT(AH152)=0),"",VLOOKUP($A152,入力シート➁!$A:$R,COLUMN(入力シート➁!G143),0))</f>
        <v/>
      </c>
      <c r="AL152" s="121" t="str">
        <f ca="1">IF(AN152="","",IFERROR(VLOOKUP($A152,入力シート➁!$A:$R,COLUMN(入力シート➁!$C$7),0),""))</f>
        <v/>
      </c>
      <c r="AM152" s="125" t="str">
        <f ca="1">IF(OR(AQ152=0,AQ152="",VLOOKUP(A152,入力シート➁!$A:$R,COLUMN(入力シート➁!D143),0)=0),"",VLOOKUP(A152,入力シート➁!$A:$R,COLUMN(入力シート➁!D143),0))</f>
        <v/>
      </c>
      <c r="AN152" s="123" t="str">
        <f ca="1">IF(AM152="","",VLOOKUP($A152,入力シート➁!$A:$R,COLUMN(入力シート➁!$E$7),0))</f>
        <v/>
      </c>
      <c r="AO152" s="195" t="str">
        <f t="shared" ca="1" si="28"/>
        <v/>
      </c>
      <c r="AP152" s="199"/>
      <c r="AQ152" s="197" t="str">
        <f ca="1">IF(AND(VLOOKUP($A152,入力シート➁!$A:$R,COLUMN(入力シート➁!L143),0)=0,VLOOKUP($A152,入力シート➁!$A:$R,COLUMN(入力シート➁!B143),0)=""),"",IF(VLOOKUP($A152,入力シート➁!$A:$R,COLUMN(入力シート➁!L143),0)&lt;0,"("&amp;-VLOOKUP($A152,入力シート➁!$A:$R,COLUMN(入力シート➁!L143),0)&amp;VLOOKUP($A152,入力シート➁!$A:$R,COLUMN(入力シート➁!M143),0)&amp;")",VLOOKUP($A152,入力シート➁!$A:$R,COLUMN(入力シート➁!L143),0)))</f>
        <v/>
      </c>
      <c r="AR152" s="198"/>
      <c r="AS152" s="198"/>
      <c r="AT152" s="124" t="str">
        <f ca="1">IF(OR(AQ152="",COUNT(AQ152)=0),"",VLOOKUP($A152,入力シート➁!$A:$R,COLUMN(入力シート➁!G143),0))</f>
        <v/>
      </c>
      <c r="AU152" s="200" t="str">
        <f ca="1">IF(VLOOKUP(A152,入力シート➁!$A:$R,COLUMN(入力シート➁!R143),0)=0,"",VLOOKUP(A152,入力シート➁!$A:$R,COLUMN(入力シート➁!R143),0))</f>
        <v/>
      </c>
      <c r="AV152" s="200"/>
      <c r="AW152" s="200"/>
      <c r="AX152" s="200"/>
      <c r="AY152" s="200"/>
      <c r="AZ152" s="200"/>
      <c r="BA152" s="200"/>
      <c r="BB152" s="200"/>
      <c r="BC152" s="200"/>
      <c r="BE152" s="17" t="str">
        <f ca="1">IF($B151="","非表示","表示")</f>
        <v>非表示</v>
      </c>
    </row>
    <row r="153" spans="1:57" ht="46.5" customHeight="1">
      <c r="A153" s="17">
        <f t="shared" ca="1" si="29"/>
        <v>48</v>
      </c>
      <c r="B153" s="192" t="str">
        <f ca="1">IF(AND(VLOOKUP(A153,入力シート➁!$A:$B,COLUMN(入力シート➁!$B$5),0)=0,AU153=""),"",IF(AND(VLOOKUP(A153,入力シート➁!$A:$B,COLUMN(入力シート➁!$B$5),0)=0,AU153&lt;&gt;""),IFERROR(IF(AND(OFFSET(B153,-2,0,1,1)=$B$14,OFFSET(B153,-19,0,1,1)="　　　　　　　〃"),OFFSET(B153,-20,0,1,1),IF(AND(OFFSET(B153,-2,0,1,1)=$B$14,OFFSET(B153,-19,0,1,1)&lt;&gt;"　　　　　　　〃"),OFFSET(B153,-19,0,1,1),"　　　　　　　〃")),"　　　　　　　〃"),(VLOOKUP(A153,入力シート➁!$A:$B,COLUMN(入力シート➁!$B$5),0))))</f>
        <v/>
      </c>
      <c r="C153" s="193"/>
      <c r="D153" s="193"/>
      <c r="E153" s="193"/>
      <c r="F153" s="193"/>
      <c r="G153" s="193"/>
      <c r="H153" s="193"/>
      <c r="I153" s="193"/>
      <c r="J153" s="194"/>
      <c r="K153" s="121" t="str">
        <f ca="1">IF(M153="","",IFERROR(VLOOKUP($A153,入力シート➁!$A:$R,COLUMN(入力シート➁!$C$7),0),""))</f>
        <v/>
      </c>
      <c r="L153" s="122" t="str">
        <f ca="1">IF(OR(P153="",VLOOKUP(A153,入力シート➁!$A:$R,COLUMN(入力シート➁!D144),0)=0),"",VLOOKUP(A153,入力シート➁!$A:$R,COLUMN(入力シート➁!D144),0))</f>
        <v/>
      </c>
      <c r="M153" s="123" t="str">
        <f ca="1">IF(L153="","",VLOOKUP($A153,入力シート➁!$A:$R,COLUMN(入力シート➁!$E$7),0))</f>
        <v/>
      </c>
      <c r="N153" s="195" t="str">
        <f t="shared" ca="1" si="25"/>
        <v/>
      </c>
      <c r="O153" s="196"/>
      <c r="P153" s="197" t="str">
        <f ca="1">IF(VLOOKUP($A153,入力シート➁!$A:$R,COLUMN(入力シート➁!F144),0)=0,"",IF(VLOOKUP($A153,入力シート➁!$A:$R,COLUMN(入力シート➁!F144),0)&lt;0,"("&amp;-VLOOKUP($A153,入力シート➁!$A:$R,COLUMN(入力シート➁!F144),0)&amp;VLOOKUP($A153,入力シート➁!$A:$R,COLUMN(入力シート➁!G144),0)&amp;")",VLOOKUP($A153,入力シート➁!$A:$R,COLUMN(入力シート➁!F144),0)))</f>
        <v/>
      </c>
      <c r="Q153" s="198"/>
      <c r="R153" s="198"/>
      <c r="S153" s="124" t="str">
        <f ca="1">IF(OR(P153="",COUNT(P153)=0),"",VLOOKUP(A153,入力シート➁!$A:$R,COLUMN(入力シート➁!G144),0))</f>
        <v/>
      </c>
      <c r="T153" s="121" t="str">
        <f ca="1">IF(V153="","",IFERROR(VLOOKUP($A153,入力シート➁!$A:$R,COLUMN(入力シート➁!$C$7),0),""))</f>
        <v/>
      </c>
      <c r="U153" s="125" t="str">
        <f ca="1">IF(OR(Y153="",VLOOKUP(A153,入力シート➁!$A:$R,COLUMN(入力シート➁!D144),0)=0),"",VLOOKUP(A153,入力シート➁!$A:$R,COLUMN(入力シート➁!D144),0))</f>
        <v/>
      </c>
      <c r="V153" s="123" t="str">
        <f ca="1">IF(U153="","",VLOOKUP($A153,入力シート➁!$A:$R,COLUMN(入力シート➁!$E$7),0))</f>
        <v/>
      </c>
      <c r="W153" s="195" t="str">
        <f t="shared" ca="1" si="26"/>
        <v/>
      </c>
      <c r="X153" s="199"/>
      <c r="Y153" s="197" t="str">
        <f ca="1">IF(VLOOKUP($A153,入力シート➁!$A:$R,COLUMN(入力シート➁!H144),0)=0,"",IF(VLOOKUP($A153,入力シート➁!$A:$R,COLUMN(入力シート➁!H144),0)&lt;0,"("&amp;-VLOOKUP($A153,入力シート➁!$A:$R,COLUMN(入力シート➁!H144),0)&amp;VLOOKUP($A153,入力シート➁!$A:$R,COLUMN(入力シート➁!I144),0)&amp;")",VLOOKUP($A153,入力シート➁!$A:$R,COLUMN(入力シート➁!H144),0)))</f>
        <v/>
      </c>
      <c r="Z153" s="198"/>
      <c r="AA153" s="198"/>
      <c r="AB153" s="124" t="str">
        <f ca="1">IF(OR(Y153="",COUNT(Y153)=0),"",VLOOKUP($A153,入力シート➁!$A:$R,COLUMN(入力シート➁!G144),0))</f>
        <v/>
      </c>
      <c r="AC153" s="121" t="str">
        <f ca="1">IF(AE153="","",IFERROR(VLOOKUP($A153,入力シート➁!$A:$R,COLUMN(入力シート➁!$C$7),0),""))</f>
        <v/>
      </c>
      <c r="AD153" s="125" t="str">
        <f ca="1">IF(OR(AH153="",VLOOKUP(A153,入力シート➁!$A:$R,COLUMN(入力シート➁!D144),0)=0),"",VLOOKUP(A153,入力シート➁!$A:$R,COLUMN(入力シート➁!D144),0))</f>
        <v/>
      </c>
      <c r="AE153" s="123" t="str">
        <f ca="1">IF(AD153="","",VLOOKUP($A153,入力シート➁!$A:$R,COLUMN(入力シート➁!$E$7),0))</f>
        <v/>
      </c>
      <c r="AF153" s="195" t="str">
        <f t="shared" ca="1" si="27"/>
        <v/>
      </c>
      <c r="AG153" s="199"/>
      <c r="AH153" s="197" t="str">
        <f ca="1">IF(VLOOKUP($A153,入力シート➁!$A:$R,COLUMN(入力シート➁!J144),0)=0,"",IF(VLOOKUP($A153,入力シート➁!$A:$R,COLUMN(入力シート➁!J144),0)&lt;0,"("&amp;-VLOOKUP($A153,入力シート➁!$A:$R,COLUMN(入力シート➁!J144),0)&amp;VLOOKUP($A153,入力シート➁!$A:$R,COLUMN(入力シート➁!K144),0)&amp;")",VLOOKUP($A153,入力シート➁!$A:$R,COLUMN(入力シート➁!J144),0)))</f>
        <v/>
      </c>
      <c r="AI153" s="198"/>
      <c r="AJ153" s="198"/>
      <c r="AK153" s="124" t="str">
        <f ca="1">IF(OR(AH153="",COUNT(AH153)=0),"",VLOOKUP($A153,入力シート➁!$A:$R,COLUMN(入力シート➁!G144),0))</f>
        <v/>
      </c>
      <c r="AL153" s="121" t="str">
        <f ca="1">IF(AN153="","",IFERROR(VLOOKUP($A153,入力シート➁!$A:$R,COLUMN(入力シート➁!$C$7),0),""))</f>
        <v/>
      </c>
      <c r="AM153" s="125" t="str">
        <f ca="1">IF(OR(AQ153=0,AQ153="",VLOOKUP(A153,入力シート➁!$A:$R,COLUMN(入力シート➁!D144),0)=0),"",VLOOKUP(A153,入力シート➁!$A:$R,COLUMN(入力シート➁!D144),0))</f>
        <v/>
      </c>
      <c r="AN153" s="123" t="str">
        <f ca="1">IF(AM153="","",VLOOKUP($A153,入力シート➁!$A:$R,COLUMN(入力シート➁!$E$7),0))</f>
        <v/>
      </c>
      <c r="AO153" s="195" t="str">
        <f t="shared" ca="1" si="28"/>
        <v/>
      </c>
      <c r="AP153" s="199"/>
      <c r="AQ153" s="197" t="str">
        <f ca="1">IF(AND(VLOOKUP($A153,入力シート➁!$A:$R,COLUMN(入力シート➁!L144),0)=0,VLOOKUP($A153,入力シート➁!$A:$R,COLUMN(入力シート➁!B144),0)=""),"",IF(VLOOKUP($A153,入力シート➁!$A:$R,COLUMN(入力シート➁!L144),0)&lt;0,"("&amp;-VLOOKUP($A153,入力シート➁!$A:$R,COLUMN(入力シート➁!L144),0)&amp;VLOOKUP($A153,入力シート➁!$A:$R,COLUMN(入力シート➁!M144),0)&amp;")",VLOOKUP($A153,入力シート➁!$A:$R,COLUMN(入力シート➁!L144),0)))</f>
        <v/>
      </c>
      <c r="AR153" s="198"/>
      <c r="AS153" s="198"/>
      <c r="AT153" s="124" t="str">
        <f ca="1">IF(OR(AQ153="",COUNT(AQ153)=0),"",VLOOKUP($A153,入力シート➁!$A:$R,COLUMN(入力シート➁!G144),0))</f>
        <v/>
      </c>
      <c r="AU153" s="200" t="str">
        <f ca="1">IF(VLOOKUP(A153,入力シート➁!$A:$R,COLUMN(入力シート➁!R144),0)=0,"",VLOOKUP(A153,入力シート➁!$A:$R,COLUMN(入力シート➁!R144),0))</f>
        <v/>
      </c>
      <c r="AV153" s="200"/>
      <c r="AW153" s="200"/>
      <c r="AX153" s="200"/>
      <c r="AY153" s="200"/>
      <c r="AZ153" s="200"/>
      <c r="BA153" s="200"/>
      <c r="BB153" s="200"/>
      <c r="BC153" s="200"/>
      <c r="BE153" s="17" t="str">
        <f ca="1">IF($B151="","非表示","表示")</f>
        <v>非表示</v>
      </c>
    </row>
    <row r="154" spans="1:57" ht="46.5" customHeight="1">
      <c r="A154" s="17">
        <f t="shared" ca="1" si="29"/>
        <v>49</v>
      </c>
      <c r="B154" s="192" t="str">
        <f ca="1">IF(AND(VLOOKUP(A154,入力シート➁!$A:$B,COLUMN(入力シート➁!$B$5),0)=0,AU154=""),"",IF(AND(VLOOKUP(A154,入力シート➁!$A:$B,COLUMN(入力シート➁!$B$5),0)=0,AU154&lt;&gt;""),IFERROR(IF(AND(OFFSET(B154,-2,0,1,1)=$B$14,OFFSET(B154,-19,0,1,1)="　　　　　　　〃"),OFFSET(B154,-20,0,1,1),IF(AND(OFFSET(B154,-2,0,1,1)=$B$14,OFFSET(B154,-19,0,1,1)&lt;&gt;"　　　　　　　〃"),OFFSET(B154,-19,0,1,1),"　　　　　　　〃")),"　　　　　　　〃"),(VLOOKUP(A154,入力シート➁!$A:$B,COLUMN(入力シート➁!$B$5),0))))</f>
        <v/>
      </c>
      <c r="C154" s="193"/>
      <c r="D154" s="193"/>
      <c r="E154" s="193"/>
      <c r="F154" s="193"/>
      <c r="G154" s="193"/>
      <c r="H154" s="193"/>
      <c r="I154" s="193"/>
      <c r="J154" s="194"/>
      <c r="K154" s="121" t="str">
        <f ca="1">IF(M154="","",IFERROR(VLOOKUP($A154,入力シート➁!$A:$R,COLUMN(入力シート➁!$C$7),0),""))</f>
        <v/>
      </c>
      <c r="L154" s="122" t="str">
        <f ca="1">IF(OR(P154="",VLOOKUP(A154,入力シート➁!$A:$R,COLUMN(入力シート➁!D145),0)=0),"",VLOOKUP(A154,入力シート➁!$A:$R,COLUMN(入力シート➁!D145),0))</f>
        <v/>
      </c>
      <c r="M154" s="123" t="str">
        <f ca="1">IF(L154="","",VLOOKUP($A154,入力シート➁!$A:$R,COLUMN(入力シート➁!$E$7),0))</f>
        <v/>
      </c>
      <c r="N154" s="195" t="str">
        <f t="shared" ca="1" si="25"/>
        <v/>
      </c>
      <c r="O154" s="196"/>
      <c r="P154" s="197" t="str">
        <f ca="1">IF(VLOOKUP($A154,入力シート➁!$A:$R,COLUMN(入力シート➁!F145),0)=0,"",IF(VLOOKUP($A154,入力シート➁!$A:$R,COLUMN(入力シート➁!F145),0)&lt;0,"("&amp;-VLOOKUP($A154,入力シート➁!$A:$R,COLUMN(入力シート➁!F145),0)&amp;VLOOKUP($A154,入力シート➁!$A:$R,COLUMN(入力シート➁!G145),0)&amp;")",VLOOKUP($A154,入力シート➁!$A:$R,COLUMN(入力シート➁!F145),0)))</f>
        <v/>
      </c>
      <c r="Q154" s="198"/>
      <c r="R154" s="198"/>
      <c r="S154" s="124" t="str">
        <f ca="1">IF(OR(P154="",COUNT(P154)=0),"",VLOOKUP(A154,入力シート➁!$A:$R,COLUMN(入力シート➁!G145),0))</f>
        <v/>
      </c>
      <c r="T154" s="121" t="str">
        <f ca="1">IF(V154="","",IFERROR(VLOOKUP($A154,入力シート➁!$A:$R,COLUMN(入力シート➁!$C$7),0),""))</f>
        <v/>
      </c>
      <c r="U154" s="125" t="str">
        <f ca="1">IF(OR(Y154="",VLOOKUP(A154,入力シート➁!$A:$R,COLUMN(入力シート➁!D145),0)=0),"",VLOOKUP(A154,入力シート➁!$A:$R,COLUMN(入力シート➁!D145),0))</f>
        <v/>
      </c>
      <c r="V154" s="123" t="str">
        <f ca="1">IF(U154="","",VLOOKUP($A154,入力シート➁!$A:$R,COLUMN(入力シート➁!$E$7),0))</f>
        <v/>
      </c>
      <c r="W154" s="195" t="str">
        <f t="shared" ca="1" si="26"/>
        <v/>
      </c>
      <c r="X154" s="199"/>
      <c r="Y154" s="197" t="str">
        <f ca="1">IF(VLOOKUP($A154,入力シート➁!$A:$R,COLUMN(入力シート➁!H145),0)=0,"",IF(VLOOKUP($A154,入力シート➁!$A:$R,COLUMN(入力シート➁!H145),0)&lt;0,"("&amp;-VLOOKUP($A154,入力シート➁!$A:$R,COLUMN(入力シート➁!H145),0)&amp;VLOOKUP($A154,入力シート➁!$A:$R,COLUMN(入力シート➁!I145),0)&amp;")",VLOOKUP($A154,入力シート➁!$A:$R,COLUMN(入力シート➁!H145),0)))</f>
        <v/>
      </c>
      <c r="Z154" s="198"/>
      <c r="AA154" s="198"/>
      <c r="AB154" s="124" t="str">
        <f ca="1">IF(OR(Y154="",COUNT(Y154)=0),"",VLOOKUP($A154,入力シート➁!$A:$R,COLUMN(入力シート➁!G145),0))</f>
        <v/>
      </c>
      <c r="AC154" s="121" t="str">
        <f ca="1">IF(AE154="","",IFERROR(VLOOKUP($A154,入力シート➁!$A:$R,COLUMN(入力シート➁!$C$7),0),""))</f>
        <v/>
      </c>
      <c r="AD154" s="125" t="str">
        <f ca="1">IF(OR(AH154="",VLOOKUP(A154,入力シート➁!$A:$R,COLUMN(入力シート➁!D145),0)=0),"",VLOOKUP(A154,入力シート➁!$A:$R,COLUMN(入力シート➁!D145),0))</f>
        <v/>
      </c>
      <c r="AE154" s="123" t="str">
        <f ca="1">IF(AD154="","",VLOOKUP($A154,入力シート➁!$A:$R,COLUMN(入力シート➁!$E$7),0))</f>
        <v/>
      </c>
      <c r="AF154" s="195" t="str">
        <f t="shared" ca="1" si="27"/>
        <v/>
      </c>
      <c r="AG154" s="199"/>
      <c r="AH154" s="197" t="str">
        <f ca="1">IF(VLOOKUP($A154,入力シート➁!$A:$R,COLUMN(入力シート➁!J145),0)=0,"",IF(VLOOKUP($A154,入力シート➁!$A:$R,COLUMN(入力シート➁!J145),0)&lt;0,"("&amp;-VLOOKUP($A154,入力シート➁!$A:$R,COLUMN(入力シート➁!J145),0)&amp;VLOOKUP($A154,入力シート➁!$A:$R,COLUMN(入力シート➁!K145),0)&amp;")",VLOOKUP($A154,入力シート➁!$A:$R,COLUMN(入力シート➁!J145),0)))</f>
        <v/>
      </c>
      <c r="AI154" s="198"/>
      <c r="AJ154" s="198"/>
      <c r="AK154" s="124" t="str">
        <f ca="1">IF(OR(AH154="",COUNT(AH154)=0),"",VLOOKUP($A154,入力シート➁!$A:$R,COLUMN(入力シート➁!G145),0))</f>
        <v/>
      </c>
      <c r="AL154" s="121" t="str">
        <f ca="1">IF(AN154="","",IFERROR(VLOOKUP($A154,入力シート➁!$A:$R,COLUMN(入力シート➁!$C$7),0),""))</f>
        <v/>
      </c>
      <c r="AM154" s="125" t="str">
        <f ca="1">IF(OR(AQ154=0,AQ154="",VLOOKUP(A154,入力シート➁!$A:$R,COLUMN(入力シート➁!D145),0)=0),"",VLOOKUP(A154,入力シート➁!$A:$R,COLUMN(入力シート➁!D145),0))</f>
        <v/>
      </c>
      <c r="AN154" s="123" t="str">
        <f ca="1">IF(AM154="","",VLOOKUP($A154,入力シート➁!$A:$R,COLUMN(入力シート➁!$E$7),0))</f>
        <v/>
      </c>
      <c r="AO154" s="195" t="str">
        <f t="shared" ca="1" si="28"/>
        <v/>
      </c>
      <c r="AP154" s="199"/>
      <c r="AQ154" s="197" t="str">
        <f ca="1">IF(AND(VLOOKUP($A154,入力シート➁!$A:$R,COLUMN(入力シート➁!L145),0)=0,VLOOKUP($A154,入力シート➁!$A:$R,COLUMN(入力シート➁!B145),0)=""),"",IF(VLOOKUP($A154,入力シート➁!$A:$R,COLUMN(入力シート➁!L145),0)&lt;0,"("&amp;-VLOOKUP($A154,入力シート➁!$A:$R,COLUMN(入力シート➁!L145),0)&amp;VLOOKUP($A154,入力シート➁!$A:$R,COLUMN(入力シート➁!M145),0)&amp;")",VLOOKUP($A154,入力シート➁!$A:$R,COLUMN(入力シート➁!L145),0)))</f>
        <v/>
      </c>
      <c r="AR154" s="198"/>
      <c r="AS154" s="198"/>
      <c r="AT154" s="124" t="str">
        <f ca="1">IF(OR(AQ154="",COUNT(AQ154)=0),"",VLOOKUP($A154,入力シート➁!$A:$R,COLUMN(入力シート➁!G145),0))</f>
        <v/>
      </c>
      <c r="AU154" s="200" t="str">
        <f ca="1">IF(VLOOKUP(A154,入力シート➁!$A:$R,COLUMN(入力シート➁!R145),0)=0,"",VLOOKUP(A154,入力シート➁!$A:$R,COLUMN(入力シート➁!R145),0))</f>
        <v/>
      </c>
      <c r="AV154" s="200"/>
      <c r="AW154" s="200"/>
      <c r="AX154" s="200"/>
      <c r="AY154" s="200"/>
      <c r="AZ154" s="200"/>
      <c r="BA154" s="200"/>
      <c r="BB154" s="200"/>
      <c r="BC154" s="200"/>
      <c r="BE154" s="17" t="str">
        <f ca="1">IF($B151="","非表示","表示")</f>
        <v>非表示</v>
      </c>
    </row>
    <row r="155" spans="1:57" ht="46.5" customHeight="1">
      <c r="A155" s="17">
        <f t="shared" ca="1" si="29"/>
        <v>50</v>
      </c>
      <c r="B155" s="192" t="str">
        <f ca="1">IF(AND(VLOOKUP(A155,入力シート➁!$A:$B,COLUMN(入力シート➁!$B$5),0)=0,AU155=""),"",IF(AND(VLOOKUP(A155,入力シート➁!$A:$B,COLUMN(入力シート➁!$B$5),0)=0,AU155&lt;&gt;""),IFERROR(IF(AND(OFFSET(B155,-2,0,1,1)=$B$14,OFFSET(B155,-19,0,1,1)="　　　　　　　〃"),OFFSET(B155,-20,0,1,1),IF(AND(OFFSET(B155,-2,0,1,1)=$B$14,OFFSET(B155,-19,0,1,1)&lt;&gt;"　　　　　　　〃"),OFFSET(B155,-19,0,1,1),"　　　　　　　〃")),"　　　　　　　〃"),(VLOOKUP(A155,入力シート➁!$A:$B,COLUMN(入力シート➁!$B$5),0))))</f>
        <v/>
      </c>
      <c r="C155" s="193"/>
      <c r="D155" s="193"/>
      <c r="E155" s="193"/>
      <c r="F155" s="193"/>
      <c r="G155" s="193"/>
      <c r="H155" s="193"/>
      <c r="I155" s="193"/>
      <c r="J155" s="194"/>
      <c r="K155" s="121" t="str">
        <f ca="1">IF(M155="","",IFERROR(VLOOKUP($A155,入力シート➁!$A:$R,COLUMN(入力シート➁!$C$7),0),""))</f>
        <v/>
      </c>
      <c r="L155" s="122" t="str">
        <f ca="1">IF(OR(P155="",VLOOKUP(A155,入力シート➁!$A:$R,COLUMN(入力シート➁!D146),0)=0),"",VLOOKUP(A155,入力シート➁!$A:$R,COLUMN(入力シート➁!D146),0))</f>
        <v/>
      </c>
      <c r="M155" s="123" t="str">
        <f ca="1">IF(L155="","",VLOOKUP($A155,入力シート➁!$A:$R,COLUMN(入力シート➁!$E$7),0))</f>
        <v/>
      </c>
      <c r="N155" s="195" t="str">
        <f t="shared" ca="1" si="25"/>
        <v/>
      </c>
      <c r="O155" s="196"/>
      <c r="P155" s="197" t="str">
        <f ca="1">IF(VLOOKUP($A155,入力シート➁!$A:$R,COLUMN(入力シート➁!F146),0)=0,"",IF(VLOOKUP($A155,入力シート➁!$A:$R,COLUMN(入力シート➁!F146),0)&lt;0,"("&amp;-VLOOKUP($A155,入力シート➁!$A:$R,COLUMN(入力シート➁!F146),0)&amp;VLOOKUP($A155,入力シート➁!$A:$R,COLUMN(入力シート➁!G146),0)&amp;")",VLOOKUP($A155,入力シート➁!$A:$R,COLUMN(入力シート➁!F146),0)))</f>
        <v/>
      </c>
      <c r="Q155" s="198"/>
      <c r="R155" s="198"/>
      <c r="S155" s="124" t="str">
        <f ca="1">IF(OR(P155="",COUNT(P155)=0),"",VLOOKUP(A155,入力シート➁!$A:$R,COLUMN(入力シート➁!G146),0))</f>
        <v/>
      </c>
      <c r="T155" s="121" t="str">
        <f ca="1">IF(V155="","",IFERROR(VLOOKUP($A155,入力シート➁!$A:$R,COLUMN(入力シート➁!$C$7),0),""))</f>
        <v/>
      </c>
      <c r="U155" s="125" t="str">
        <f ca="1">IF(OR(Y155="",VLOOKUP(A155,入力シート➁!$A:$R,COLUMN(入力シート➁!D146),0)=0),"",VLOOKUP(A155,入力シート➁!$A:$R,COLUMN(入力シート➁!D146),0))</f>
        <v/>
      </c>
      <c r="V155" s="123" t="str">
        <f ca="1">IF(U155="","",VLOOKUP($A155,入力シート➁!$A:$R,COLUMN(入力シート➁!$E$7),0))</f>
        <v/>
      </c>
      <c r="W155" s="195" t="str">
        <f t="shared" ca="1" si="26"/>
        <v/>
      </c>
      <c r="X155" s="199"/>
      <c r="Y155" s="197" t="str">
        <f ca="1">IF(VLOOKUP($A155,入力シート➁!$A:$R,COLUMN(入力シート➁!H146),0)=0,"",IF(VLOOKUP($A155,入力シート➁!$A:$R,COLUMN(入力シート➁!H146),0)&lt;0,"("&amp;-VLOOKUP($A155,入力シート➁!$A:$R,COLUMN(入力シート➁!H146),0)&amp;VLOOKUP($A155,入力シート➁!$A:$R,COLUMN(入力シート➁!I146),0)&amp;")",VLOOKUP($A155,入力シート➁!$A:$R,COLUMN(入力シート➁!H146),0)))</f>
        <v/>
      </c>
      <c r="Z155" s="198"/>
      <c r="AA155" s="198"/>
      <c r="AB155" s="124" t="str">
        <f ca="1">IF(OR(Y155="",COUNT(Y155)=0),"",VLOOKUP($A155,入力シート➁!$A:$R,COLUMN(入力シート➁!G146),0))</f>
        <v/>
      </c>
      <c r="AC155" s="121" t="str">
        <f ca="1">IF(AE155="","",IFERROR(VLOOKUP($A155,入力シート➁!$A:$R,COLUMN(入力シート➁!$C$7),0),""))</f>
        <v/>
      </c>
      <c r="AD155" s="125" t="str">
        <f ca="1">IF(OR(AH155="",VLOOKUP(A155,入力シート➁!$A:$R,COLUMN(入力シート➁!D146),0)=0),"",VLOOKUP(A155,入力シート➁!$A:$R,COLUMN(入力シート➁!D146),0))</f>
        <v/>
      </c>
      <c r="AE155" s="123" t="str">
        <f ca="1">IF(AD155="","",VLOOKUP($A155,入力シート➁!$A:$R,COLUMN(入力シート➁!$E$7),0))</f>
        <v/>
      </c>
      <c r="AF155" s="195" t="str">
        <f t="shared" ca="1" si="27"/>
        <v/>
      </c>
      <c r="AG155" s="199"/>
      <c r="AH155" s="197" t="str">
        <f ca="1">IF(VLOOKUP($A155,入力シート➁!$A:$R,COLUMN(入力シート➁!J146),0)=0,"",IF(VLOOKUP($A155,入力シート➁!$A:$R,COLUMN(入力シート➁!J146),0)&lt;0,"("&amp;-VLOOKUP($A155,入力シート➁!$A:$R,COLUMN(入力シート➁!J146),0)&amp;VLOOKUP($A155,入力シート➁!$A:$R,COLUMN(入力シート➁!K146),0)&amp;")",VLOOKUP($A155,入力シート➁!$A:$R,COLUMN(入力シート➁!J146),0)))</f>
        <v/>
      </c>
      <c r="AI155" s="198"/>
      <c r="AJ155" s="198"/>
      <c r="AK155" s="124" t="str">
        <f ca="1">IF(OR(AH155="",COUNT(AH155)=0),"",VLOOKUP($A155,入力シート➁!$A:$R,COLUMN(入力シート➁!G146),0))</f>
        <v/>
      </c>
      <c r="AL155" s="121" t="str">
        <f ca="1">IF(AN155="","",IFERROR(VLOOKUP($A155,入力シート➁!$A:$R,COLUMN(入力シート➁!$C$7),0),""))</f>
        <v/>
      </c>
      <c r="AM155" s="125" t="str">
        <f ca="1">IF(OR(AQ155=0,AQ155="",VLOOKUP(A155,入力シート➁!$A:$R,COLUMN(入力シート➁!D146),0)=0),"",VLOOKUP(A155,入力シート➁!$A:$R,COLUMN(入力シート➁!D146),0))</f>
        <v/>
      </c>
      <c r="AN155" s="123" t="str">
        <f ca="1">IF(AM155="","",VLOOKUP($A155,入力シート➁!$A:$R,COLUMN(入力シート➁!$E$7),0))</f>
        <v/>
      </c>
      <c r="AO155" s="195" t="str">
        <f t="shared" ca="1" si="28"/>
        <v/>
      </c>
      <c r="AP155" s="199"/>
      <c r="AQ155" s="197" t="str">
        <f ca="1">IF(AND(VLOOKUP($A155,入力シート➁!$A:$R,COLUMN(入力シート➁!L146),0)=0,VLOOKUP($A155,入力シート➁!$A:$R,COLUMN(入力シート➁!B146),0)=""),"",IF(VLOOKUP($A155,入力シート➁!$A:$R,COLUMN(入力シート➁!L146),0)&lt;0,"("&amp;-VLOOKUP($A155,入力シート➁!$A:$R,COLUMN(入力シート➁!L146),0)&amp;VLOOKUP($A155,入力シート➁!$A:$R,COLUMN(入力シート➁!M146),0)&amp;")",VLOOKUP($A155,入力シート➁!$A:$R,COLUMN(入力シート➁!L146),0)))</f>
        <v/>
      </c>
      <c r="AR155" s="198"/>
      <c r="AS155" s="198"/>
      <c r="AT155" s="124" t="str">
        <f ca="1">IF(OR(AQ155="",COUNT(AQ155)=0),"",VLOOKUP($A155,入力シート➁!$A:$R,COLUMN(入力シート➁!G146),0))</f>
        <v/>
      </c>
      <c r="AU155" s="200" t="str">
        <f ca="1">IF(VLOOKUP(A155,入力シート➁!$A:$R,COLUMN(入力シート➁!R146),0)=0,"",VLOOKUP(A155,入力シート➁!$A:$R,COLUMN(入力シート➁!R146),0))</f>
        <v/>
      </c>
      <c r="AV155" s="200"/>
      <c r="AW155" s="200"/>
      <c r="AX155" s="200"/>
      <c r="AY155" s="200"/>
      <c r="AZ155" s="200"/>
      <c r="BA155" s="200"/>
      <c r="BB155" s="200"/>
      <c r="BC155" s="200"/>
      <c r="BE155" s="17" t="str">
        <f ca="1">IF($B151="","非表示","表示")</f>
        <v>非表示</v>
      </c>
    </row>
    <row r="156" spans="1:57" ht="46.5" customHeight="1">
      <c r="A156" s="17">
        <f t="shared" ca="1" si="29"/>
        <v>51</v>
      </c>
      <c r="B156" s="192" t="str">
        <f ca="1">IF(AND(VLOOKUP(A156,入力シート➁!$A:$B,COLUMN(入力シート➁!$B$5),0)=0,AU156=""),"",IF(AND(VLOOKUP(A156,入力シート➁!$A:$B,COLUMN(入力シート➁!$B$5),0)=0,AU156&lt;&gt;""),IFERROR(IF(AND(OFFSET(B156,-2,0,1,1)=$B$14,OFFSET(B156,-19,0,1,1)="　　　　　　　〃"),OFFSET(B156,-20,0,1,1),IF(AND(OFFSET(B156,-2,0,1,1)=$B$14,OFFSET(B156,-19,0,1,1)&lt;&gt;"　　　　　　　〃"),OFFSET(B156,-19,0,1,1),"　　　　　　　〃")),"　　　　　　　〃"),(VLOOKUP(A156,入力シート➁!$A:$B,COLUMN(入力シート➁!$B$5),0))))</f>
        <v/>
      </c>
      <c r="C156" s="193"/>
      <c r="D156" s="193"/>
      <c r="E156" s="193"/>
      <c r="F156" s="193"/>
      <c r="G156" s="193"/>
      <c r="H156" s="193"/>
      <c r="I156" s="193"/>
      <c r="J156" s="194"/>
      <c r="K156" s="121" t="str">
        <f ca="1">IF(M156="","",IFERROR(VLOOKUP($A156,入力シート➁!$A:$R,COLUMN(入力シート➁!$C$7),0),""))</f>
        <v/>
      </c>
      <c r="L156" s="122" t="str">
        <f ca="1">IF(OR(P156="",VLOOKUP(A156,入力シート➁!$A:$R,COLUMN(入力シート➁!D147),0)=0),"",VLOOKUP(A156,入力シート➁!$A:$R,COLUMN(入力シート➁!D147),0))</f>
        <v/>
      </c>
      <c r="M156" s="123" t="str">
        <f ca="1">IF(L156="","",VLOOKUP($A156,入力シート➁!$A:$R,COLUMN(入力シート➁!$E$7),0))</f>
        <v/>
      </c>
      <c r="N156" s="195" t="str">
        <f t="shared" ca="1" si="25"/>
        <v/>
      </c>
      <c r="O156" s="196"/>
      <c r="P156" s="197" t="str">
        <f ca="1">IF(VLOOKUP($A156,入力シート➁!$A:$R,COLUMN(入力シート➁!F147),0)=0,"",IF(VLOOKUP($A156,入力シート➁!$A:$R,COLUMN(入力シート➁!F147),0)&lt;0,"("&amp;-VLOOKUP($A156,入力シート➁!$A:$R,COLUMN(入力シート➁!F147),0)&amp;VLOOKUP($A156,入力シート➁!$A:$R,COLUMN(入力シート➁!G147),0)&amp;")",VLOOKUP($A156,入力シート➁!$A:$R,COLUMN(入力シート➁!F147),0)))</f>
        <v/>
      </c>
      <c r="Q156" s="198"/>
      <c r="R156" s="198"/>
      <c r="S156" s="124" t="str">
        <f ca="1">IF(OR(P156="",COUNT(P156)=0),"",VLOOKUP(A156,入力シート➁!$A:$R,COLUMN(入力シート➁!G147),0))</f>
        <v/>
      </c>
      <c r="T156" s="121" t="str">
        <f ca="1">IF(V156="","",IFERROR(VLOOKUP($A156,入力シート➁!$A:$R,COLUMN(入力シート➁!$C$7),0),""))</f>
        <v/>
      </c>
      <c r="U156" s="125" t="str">
        <f ca="1">IF(OR(Y156="",VLOOKUP(A156,入力シート➁!$A:$R,COLUMN(入力シート➁!D147),0)=0),"",VLOOKUP(A156,入力シート➁!$A:$R,COLUMN(入力シート➁!D147),0))</f>
        <v/>
      </c>
      <c r="V156" s="123" t="str">
        <f ca="1">IF(U156="","",VLOOKUP($A156,入力シート➁!$A:$R,COLUMN(入力シート➁!$E$7),0))</f>
        <v/>
      </c>
      <c r="W156" s="195" t="str">
        <f t="shared" ca="1" si="26"/>
        <v/>
      </c>
      <c r="X156" s="199"/>
      <c r="Y156" s="197" t="str">
        <f ca="1">IF(VLOOKUP($A156,入力シート➁!$A:$R,COLUMN(入力シート➁!H147),0)=0,"",IF(VLOOKUP($A156,入力シート➁!$A:$R,COLUMN(入力シート➁!H147),0)&lt;0,"("&amp;-VLOOKUP($A156,入力シート➁!$A:$R,COLUMN(入力シート➁!H147),0)&amp;VLOOKUP($A156,入力シート➁!$A:$R,COLUMN(入力シート➁!I147),0)&amp;")",VLOOKUP($A156,入力シート➁!$A:$R,COLUMN(入力シート➁!H147),0)))</f>
        <v/>
      </c>
      <c r="Z156" s="198"/>
      <c r="AA156" s="198"/>
      <c r="AB156" s="124" t="str">
        <f ca="1">IF(OR(Y156="",COUNT(Y156)=0),"",VLOOKUP($A156,入力シート➁!$A:$R,COLUMN(入力シート➁!G147),0))</f>
        <v/>
      </c>
      <c r="AC156" s="121" t="str">
        <f ca="1">IF(AE156="","",IFERROR(VLOOKUP($A156,入力シート➁!$A:$R,COLUMN(入力シート➁!$C$7),0),""))</f>
        <v/>
      </c>
      <c r="AD156" s="125" t="str">
        <f ca="1">IF(OR(AH156="",VLOOKUP(A156,入力シート➁!$A:$R,COLUMN(入力シート➁!D147),0)=0),"",VLOOKUP(A156,入力シート➁!$A:$R,COLUMN(入力シート➁!D147),0))</f>
        <v/>
      </c>
      <c r="AE156" s="123" t="str">
        <f ca="1">IF(AD156="","",VLOOKUP($A156,入力シート➁!$A:$R,COLUMN(入力シート➁!$E$7),0))</f>
        <v/>
      </c>
      <c r="AF156" s="195" t="str">
        <f t="shared" ca="1" si="27"/>
        <v/>
      </c>
      <c r="AG156" s="199"/>
      <c r="AH156" s="197" t="str">
        <f ca="1">IF(VLOOKUP($A156,入力シート➁!$A:$R,COLUMN(入力シート➁!J147),0)=0,"",IF(VLOOKUP($A156,入力シート➁!$A:$R,COLUMN(入力シート➁!J147),0)&lt;0,"("&amp;-VLOOKUP($A156,入力シート➁!$A:$R,COLUMN(入力シート➁!J147),0)&amp;VLOOKUP($A156,入力シート➁!$A:$R,COLUMN(入力シート➁!K147),0)&amp;")",VLOOKUP($A156,入力シート➁!$A:$R,COLUMN(入力シート➁!J147),0)))</f>
        <v/>
      </c>
      <c r="AI156" s="198"/>
      <c r="AJ156" s="198"/>
      <c r="AK156" s="124" t="str">
        <f ca="1">IF(OR(AH156="",COUNT(AH156)=0),"",VLOOKUP($A156,入力シート➁!$A:$R,COLUMN(入力シート➁!G147),0))</f>
        <v/>
      </c>
      <c r="AL156" s="121" t="str">
        <f ca="1">IF(AN156="","",IFERROR(VLOOKUP($A156,入力シート➁!$A:$R,COLUMN(入力シート➁!$C$7),0),""))</f>
        <v/>
      </c>
      <c r="AM156" s="125" t="str">
        <f ca="1">IF(OR(AQ156=0,AQ156="",VLOOKUP(A156,入力シート➁!$A:$R,COLUMN(入力シート➁!D147),0)=0),"",VLOOKUP(A156,入力シート➁!$A:$R,COLUMN(入力シート➁!D147),0))</f>
        <v/>
      </c>
      <c r="AN156" s="123" t="str">
        <f ca="1">IF(AM156="","",VLOOKUP($A156,入力シート➁!$A:$R,COLUMN(入力シート➁!$E$7),0))</f>
        <v/>
      </c>
      <c r="AO156" s="195" t="str">
        <f t="shared" ca="1" si="28"/>
        <v/>
      </c>
      <c r="AP156" s="199"/>
      <c r="AQ156" s="197" t="str">
        <f ca="1">IF(AND(VLOOKUP($A156,入力シート➁!$A:$R,COLUMN(入力シート➁!L147),0)=0,VLOOKUP($A156,入力シート➁!$A:$R,COLUMN(入力シート➁!B147),0)=""),"",IF(VLOOKUP($A156,入力シート➁!$A:$R,COLUMN(入力シート➁!L147),0)&lt;0,"("&amp;-VLOOKUP($A156,入力シート➁!$A:$R,COLUMN(入力シート➁!L147),0)&amp;VLOOKUP($A156,入力シート➁!$A:$R,COLUMN(入力シート➁!M147),0)&amp;")",VLOOKUP($A156,入力シート➁!$A:$R,COLUMN(入力シート➁!L147),0)))</f>
        <v/>
      </c>
      <c r="AR156" s="198"/>
      <c r="AS156" s="198"/>
      <c r="AT156" s="124" t="str">
        <f ca="1">IF(OR(AQ156="",COUNT(AQ156)=0),"",VLOOKUP($A156,入力シート➁!$A:$R,COLUMN(入力シート➁!G147),0))</f>
        <v/>
      </c>
      <c r="AU156" s="200" t="str">
        <f ca="1">IF(VLOOKUP(A156,入力シート➁!$A:$R,COLUMN(入力シート➁!R147),0)=0,"",VLOOKUP(A156,入力シート➁!$A:$R,COLUMN(入力シート➁!R147),0))</f>
        <v/>
      </c>
      <c r="AV156" s="200"/>
      <c r="AW156" s="200"/>
      <c r="AX156" s="200"/>
      <c r="AY156" s="200"/>
      <c r="AZ156" s="200"/>
      <c r="BA156" s="200"/>
      <c r="BB156" s="200"/>
      <c r="BC156" s="200"/>
      <c r="BE156" s="17" t="str">
        <f ca="1">IF($B151="","非表示","表示")</f>
        <v>非表示</v>
      </c>
    </row>
    <row r="157" spans="1:57" ht="46.5" customHeight="1">
      <c r="A157" s="17">
        <f t="shared" ca="1" si="29"/>
        <v>52</v>
      </c>
      <c r="B157" s="192" t="str">
        <f ca="1">IF(AND(VLOOKUP(A157,入力シート➁!$A:$B,COLUMN(入力シート➁!$B$5),0)=0,AU157=""),"",IF(AND(VLOOKUP(A157,入力シート➁!$A:$B,COLUMN(入力シート➁!$B$5),0)=0,AU157&lt;&gt;""),IFERROR(IF(AND(OFFSET(B157,-2,0,1,1)=$B$14,OFFSET(B157,-19,0,1,1)="　　　　　　　〃"),OFFSET(B157,-20,0,1,1),IF(AND(OFFSET(B157,-2,0,1,1)=$B$14,OFFSET(B157,-19,0,1,1)&lt;&gt;"　　　　　　　〃"),OFFSET(B157,-19,0,1,1),"　　　　　　　〃")),"　　　　　　　〃"),(VLOOKUP(A157,入力シート➁!$A:$B,COLUMN(入力シート➁!$B$5),0))))</f>
        <v/>
      </c>
      <c r="C157" s="193"/>
      <c r="D157" s="193"/>
      <c r="E157" s="193"/>
      <c r="F157" s="193"/>
      <c r="G157" s="193"/>
      <c r="H157" s="193"/>
      <c r="I157" s="193"/>
      <c r="J157" s="194"/>
      <c r="K157" s="121" t="str">
        <f ca="1">IF(M157="","",IFERROR(VLOOKUP($A157,入力シート➁!$A:$R,COLUMN(入力シート➁!$C$7),0),""))</f>
        <v/>
      </c>
      <c r="L157" s="122" t="str">
        <f ca="1">IF(OR(P157="",VLOOKUP(A157,入力シート➁!$A:$R,COLUMN(入力シート➁!D148),0)=0),"",VLOOKUP(A157,入力シート➁!$A:$R,COLUMN(入力シート➁!D148),0))</f>
        <v/>
      </c>
      <c r="M157" s="123" t="str">
        <f ca="1">IF(L157="","",VLOOKUP($A157,入力シート➁!$A:$R,COLUMN(入力シート➁!$E$7),0))</f>
        <v/>
      </c>
      <c r="N157" s="195" t="str">
        <f t="shared" ca="1" si="25"/>
        <v/>
      </c>
      <c r="O157" s="196"/>
      <c r="P157" s="197" t="str">
        <f ca="1">IF(VLOOKUP($A157,入力シート➁!$A:$R,COLUMN(入力シート➁!F148),0)=0,"",IF(VLOOKUP($A157,入力シート➁!$A:$R,COLUMN(入力シート➁!F148),0)&lt;0,"("&amp;-VLOOKUP($A157,入力シート➁!$A:$R,COLUMN(入力シート➁!F148),0)&amp;VLOOKUP($A157,入力シート➁!$A:$R,COLUMN(入力シート➁!G148),0)&amp;")",VLOOKUP($A157,入力シート➁!$A:$R,COLUMN(入力シート➁!F148),0)))</f>
        <v/>
      </c>
      <c r="Q157" s="198"/>
      <c r="R157" s="198"/>
      <c r="S157" s="124" t="str">
        <f ca="1">IF(OR(P157="",COUNT(P157)=0),"",VLOOKUP(A157,入力シート➁!$A:$R,COLUMN(入力シート➁!G148),0))</f>
        <v/>
      </c>
      <c r="T157" s="121" t="str">
        <f ca="1">IF(V157="","",IFERROR(VLOOKUP($A157,入力シート➁!$A:$R,COLUMN(入力シート➁!$C$7),0),""))</f>
        <v/>
      </c>
      <c r="U157" s="125" t="str">
        <f ca="1">IF(OR(Y157="",VLOOKUP(A157,入力シート➁!$A:$R,COLUMN(入力シート➁!D148),0)=0),"",VLOOKUP(A157,入力シート➁!$A:$R,COLUMN(入力シート➁!D148),0))</f>
        <v/>
      </c>
      <c r="V157" s="123" t="str">
        <f ca="1">IF(U157="","",VLOOKUP($A157,入力シート➁!$A:$R,COLUMN(入力シート➁!$E$7),0))</f>
        <v/>
      </c>
      <c r="W157" s="195" t="str">
        <f t="shared" ca="1" si="26"/>
        <v/>
      </c>
      <c r="X157" s="199"/>
      <c r="Y157" s="197" t="str">
        <f ca="1">IF(VLOOKUP($A157,入力シート➁!$A:$R,COLUMN(入力シート➁!H148),0)=0,"",IF(VLOOKUP($A157,入力シート➁!$A:$R,COLUMN(入力シート➁!H148),0)&lt;0,"("&amp;-VLOOKUP($A157,入力シート➁!$A:$R,COLUMN(入力シート➁!H148),0)&amp;VLOOKUP($A157,入力シート➁!$A:$R,COLUMN(入力シート➁!I148),0)&amp;")",VLOOKUP($A157,入力シート➁!$A:$R,COLUMN(入力シート➁!H148),0)))</f>
        <v/>
      </c>
      <c r="Z157" s="198"/>
      <c r="AA157" s="198"/>
      <c r="AB157" s="124" t="str">
        <f ca="1">IF(OR(Y157="",COUNT(Y157)=0),"",VLOOKUP($A157,入力シート➁!$A:$R,COLUMN(入力シート➁!G148),0))</f>
        <v/>
      </c>
      <c r="AC157" s="121" t="str">
        <f ca="1">IF(AE157="","",IFERROR(VLOOKUP($A157,入力シート➁!$A:$R,COLUMN(入力シート➁!$C$7),0),""))</f>
        <v/>
      </c>
      <c r="AD157" s="125" t="str">
        <f ca="1">IF(OR(AH157="",VLOOKUP(A157,入力シート➁!$A:$R,COLUMN(入力シート➁!D148),0)=0),"",VLOOKUP(A157,入力シート➁!$A:$R,COLUMN(入力シート➁!D148),0))</f>
        <v/>
      </c>
      <c r="AE157" s="123" t="str">
        <f ca="1">IF(AD157="","",VLOOKUP($A157,入力シート➁!$A:$R,COLUMN(入力シート➁!$E$7),0))</f>
        <v/>
      </c>
      <c r="AF157" s="195" t="str">
        <f t="shared" ca="1" si="27"/>
        <v/>
      </c>
      <c r="AG157" s="199"/>
      <c r="AH157" s="197" t="str">
        <f ca="1">IF(VLOOKUP($A157,入力シート➁!$A:$R,COLUMN(入力シート➁!J148),0)=0,"",IF(VLOOKUP($A157,入力シート➁!$A:$R,COLUMN(入力シート➁!J148),0)&lt;0,"("&amp;-VLOOKUP($A157,入力シート➁!$A:$R,COLUMN(入力シート➁!J148),0)&amp;VLOOKUP($A157,入力シート➁!$A:$R,COLUMN(入力シート➁!K148),0)&amp;")",VLOOKUP($A157,入力シート➁!$A:$R,COLUMN(入力シート➁!J148),0)))</f>
        <v/>
      </c>
      <c r="AI157" s="198"/>
      <c r="AJ157" s="198"/>
      <c r="AK157" s="124" t="str">
        <f ca="1">IF(OR(AH157="",COUNT(AH157)=0),"",VLOOKUP($A157,入力シート➁!$A:$R,COLUMN(入力シート➁!G148),0))</f>
        <v/>
      </c>
      <c r="AL157" s="121" t="str">
        <f ca="1">IF(AN157="","",IFERROR(VLOOKUP($A157,入力シート➁!$A:$R,COLUMN(入力シート➁!$C$7),0),""))</f>
        <v/>
      </c>
      <c r="AM157" s="125" t="str">
        <f ca="1">IF(OR(AQ157=0,AQ157="",VLOOKUP(A157,入力シート➁!$A:$R,COLUMN(入力シート➁!D148),0)=0),"",VLOOKUP(A157,入力シート➁!$A:$R,COLUMN(入力シート➁!D148),0))</f>
        <v/>
      </c>
      <c r="AN157" s="123" t="str">
        <f ca="1">IF(AM157="","",VLOOKUP($A157,入力シート➁!$A:$R,COLUMN(入力シート➁!$E$7),0))</f>
        <v/>
      </c>
      <c r="AO157" s="195" t="str">
        <f t="shared" ca="1" si="28"/>
        <v/>
      </c>
      <c r="AP157" s="199"/>
      <c r="AQ157" s="197" t="str">
        <f ca="1">IF(AND(VLOOKUP($A157,入力シート➁!$A:$R,COLUMN(入力シート➁!L148),0)=0,VLOOKUP($A157,入力シート➁!$A:$R,COLUMN(入力シート➁!B148),0)=""),"",IF(VLOOKUP($A157,入力シート➁!$A:$R,COLUMN(入力シート➁!L148),0)&lt;0,"("&amp;-VLOOKUP($A157,入力シート➁!$A:$R,COLUMN(入力シート➁!L148),0)&amp;VLOOKUP($A157,入力シート➁!$A:$R,COLUMN(入力シート➁!M148),0)&amp;")",VLOOKUP($A157,入力シート➁!$A:$R,COLUMN(入力シート➁!L148),0)))</f>
        <v/>
      </c>
      <c r="AR157" s="198"/>
      <c r="AS157" s="198"/>
      <c r="AT157" s="124" t="str">
        <f ca="1">IF(OR(AQ157="",COUNT(AQ157)=0),"",VLOOKUP($A157,入力シート➁!$A:$R,COLUMN(入力シート➁!G148),0))</f>
        <v/>
      </c>
      <c r="AU157" s="200" t="str">
        <f ca="1">IF(VLOOKUP(A157,入力シート➁!$A:$R,COLUMN(入力シート➁!R148),0)=0,"",VLOOKUP(A157,入力シート➁!$A:$R,COLUMN(入力シート➁!R148),0))</f>
        <v/>
      </c>
      <c r="AV157" s="200"/>
      <c r="AW157" s="200"/>
      <c r="AX157" s="200"/>
      <c r="AY157" s="200"/>
      <c r="AZ157" s="200"/>
      <c r="BA157" s="200"/>
      <c r="BB157" s="200"/>
      <c r="BC157" s="200"/>
      <c r="BE157" s="17" t="str">
        <f ca="1">IF($B151="","非表示","表示")</f>
        <v>非表示</v>
      </c>
    </row>
    <row r="158" spans="1:57" ht="46.5" customHeight="1">
      <c r="A158" s="17">
        <f t="shared" ca="1" si="29"/>
        <v>53</v>
      </c>
      <c r="B158" s="192" t="str">
        <f ca="1">IF(AND(VLOOKUP(A158,入力シート➁!$A:$B,COLUMN(入力シート➁!$B$5),0)=0,AU158=""),"",IF(AND(VLOOKUP(A158,入力シート➁!$A:$B,COLUMN(入力シート➁!$B$5),0)=0,AU158&lt;&gt;""),IFERROR(IF(AND(OFFSET(B158,-2,0,1,1)=$B$14,OFFSET(B158,-19,0,1,1)="　　　　　　　〃"),OFFSET(B158,-20,0,1,1),IF(AND(OFFSET(B158,-2,0,1,1)=$B$14,OFFSET(B158,-19,0,1,1)&lt;&gt;"　　　　　　　〃"),OFFSET(B158,-19,0,1,1),"　　　　　　　〃")),"　　　　　　　〃"),(VLOOKUP(A158,入力シート➁!$A:$B,COLUMN(入力シート➁!$B$5),0))))</f>
        <v/>
      </c>
      <c r="C158" s="193"/>
      <c r="D158" s="193"/>
      <c r="E158" s="193"/>
      <c r="F158" s="193"/>
      <c r="G158" s="193"/>
      <c r="H158" s="193"/>
      <c r="I158" s="193"/>
      <c r="J158" s="194"/>
      <c r="K158" s="121" t="str">
        <f ca="1">IF(M158="","",IFERROR(VLOOKUP($A158,入力シート➁!$A:$R,COLUMN(入力シート➁!$C$7),0),""))</f>
        <v/>
      </c>
      <c r="L158" s="122" t="str">
        <f ca="1">IF(OR(P158="",VLOOKUP(A158,入力シート➁!$A:$R,COLUMN(入力シート➁!D149),0)=0),"",VLOOKUP(A158,入力シート➁!$A:$R,COLUMN(入力シート➁!D149),0))</f>
        <v/>
      </c>
      <c r="M158" s="123" t="str">
        <f ca="1">IF(L158="","",VLOOKUP($A158,入力シート➁!$A:$R,COLUMN(入力シート➁!$E$7),0))</f>
        <v/>
      </c>
      <c r="N158" s="195" t="str">
        <f t="shared" ca="1" si="25"/>
        <v/>
      </c>
      <c r="O158" s="196"/>
      <c r="P158" s="197" t="str">
        <f ca="1">IF(VLOOKUP($A158,入力シート➁!$A:$R,COLUMN(入力シート➁!F149),0)=0,"",IF(VLOOKUP($A158,入力シート➁!$A:$R,COLUMN(入力シート➁!F149),0)&lt;0,"("&amp;-VLOOKUP($A158,入力シート➁!$A:$R,COLUMN(入力シート➁!F149),0)&amp;VLOOKUP($A158,入力シート➁!$A:$R,COLUMN(入力シート➁!G149),0)&amp;")",VLOOKUP($A158,入力シート➁!$A:$R,COLUMN(入力シート➁!F149),0)))</f>
        <v/>
      </c>
      <c r="Q158" s="198"/>
      <c r="R158" s="198"/>
      <c r="S158" s="124" t="str">
        <f ca="1">IF(OR(P158="",COUNT(P158)=0),"",VLOOKUP(A158,入力シート➁!$A:$R,COLUMN(入力シート➁!G149),0))</f>
        <v/>
      </c>
      <c r="T158" s="121" t="str">
        <f ca="1">IF(V158="","",IFERROR(VLOOKUP($A158,入力シート➁!$A:$R,COLUMN(入力シート➁!$C$7),0),""))</f>
        <v/>
      </c>
      <c r="U158" s="125" t="str">
        <f ca="1">IF(OR(Y158="",VLOOKUP(A158,入力シート➁!$A:$R,COLUMN(入力シート➁!D149),0)=0),"",VLOOKUP(A158,入力シート➁!$A:$R,COLUMN(入力シート➁!D149),0))</f>
        <v/>
      </c>
      <c r="V158" s="123" t="str">
        <f ca="1">IF(U158="","",VLOOKUP($A158,入力シート➁!$A:$R,COLUMN(入力シート➁!$E$7),0))</f>
        <v/>
      </c>
      <c r="W158" s="195" t="str">
        <f t="shared" ca="1" si="26"/>
        <v/>
      </c>
      <c r="X158" s="199"/>
      <c r="Y158" s="197" t="str">
        <f ca="1">IF(VLOOKUP($A158,入力シート➁!$A:$R,COLUMN(入力シート➁!H149),0)=0,"",IF(VLOOKUP($A158,入力シート➁!$A:$R,COLUMN(入力シート➁!H149),0)&lt;0,"("&amp;-VLOOKUP($A158,入力シート➁!$A:$R,COLUMN(入力シート➁!H149),0)&amp;VLOOKUP($A158,入力シート➁!$A:$R,COLUMN(入力シート➁!I149),0)&amp;")",VLOOKUP($A158,入力シート➁!$A:$R,COLUMN(入力シート➁!H149),0)))</f>
        <v/>
      </c>
      <c r="Z158" s="198"/>
      <c r="AA158" s="198"/>
      <c r="AB158" s="124" t="str">
        <f ca="1">IF(OR(Y158="",COUNT(Y158)=0),"",VLOOKUP($A158,入力シート➁!$A:$R,COLUMN(入力シート➁!G149),0))</f>
        <v/>
      </c>
      <c r="AC158" s="121" t="str">
        <f ca="1">IF(AE158="","",IFERROR(VLOOKUP($A158,入力シート➁!$A:$R,COLUMN(入力シート➁!$C$7),0),""))</f>
        <v/>
      </c>
      <c r="AD158" s="125" t="str">
        <f ca="1">IF(OR(AH158="",VLOOKUP(A158,入力シート➁!$A:$R,COLUMN(入力シート➁!D149),0)=0),"",VLOOKUP(A158,入力シート➁!$A:$R,COLUMN(入力シート➁!D149),0))</f>
        <v/>
      </c>
      <c r="AE158" s="123" t="str">
        <f ca="1">IF(AD158="","",VLOOKUP($A158,入力シート➁!$A:$R,COLUMN(入力シート➁!$E$7),0))</f>
        <v/>
      </c>
      <c r="AF158" s="195" t="str">
        <f t="shared" ca="1" si="27"/>
        <v/>
      </c>
      <c r="AG158" s="199"/>
      <c r="AH158" s="197" t="str">
        <f ca="1">IF(VLOOKUP($A158,入力シート➁!$A:$R,COLUMN(入力シート➁!J149),0)=0,"",IF(VLOOKUP($A158,入力シート➁!$A:$R,COLUMN(入力シート➁!J149),0)&lt;0,"("&amp;-VLOOKUP($A158,入力シート➁!$A:$R,COLUMN(入力シート➁!J149),0)&amp;VLOOKUP($A158,入力シート➁!$A:$R,COLUMN(入力シート➁!K149),0)&amp;")",VLOOKUP($A158,入力シート➁!$A:$R,COLUMN(入力シート➁!J149),0)))</f>
        <v/>
      </c>
      <c r="AI158" s="198"/>
      <c r="AJ158" s="198"/>
      <c r="AK158" s="124" t="str">
        <f ca="1">IF(OR(AH158="",COUNT(AH158)=0),"",VLOOKUP($A158,入力シート➁!$A:$R,COLUMN(入力シート➁!G149),0))</f>
        <v/>
      </c>
      <c r="AL158" s="121" t="str">
        <f ca="1">IF(AN158="","",IFERROR(VLOOKUP($A158,入力シート➁!$A:$R,COLUMN(入力シート➁!$C$7),0),""))</f>
        <v/>
      </c>
      <c r="AM158" s="125" t="str">
        <f ca="1">IF(OR(AQ158=0,AQ158="",VLOOKUP(A158,入力シート➁!$A:$R,COLUMN(入力シート➁!D149),0)=0),"",VLOOKUP(A158,入力シート➁!$A:$R,COLUMN(入力シート➁!D149),0))</f>
        <v/>
      </c>
      <c r="AN158" s="123" t="str">
        <f ca="1">IF(AM158="","",VLOOKUP($A158,入力シート➁!$A:$R,COLUMN(入力シート➁!$E$7),0))</f>
        <v/>
      </c>
      <c r="AO158" s="195" t="str">
        <f t="shared" ca="1" si="28"/>
        <v/>
      </c>
      <c r="AP158" s="199"/>
      <c r="AQ158" s="197" t="str">
        <f ca="1">IF(AND(VLOOKUP($A158,入力シート➁!$A:$R,COLUMN(入力シート➁!L149),0)=0,VLOOKUP($A158,入力シート➁!$A:$R,COLUMN(入力シート➁!B149),0)=""),"",IF(VLOOKUP($A158,入力シート➁!$A:$R,COLUMN(入力シート➁!L149),0)&lt;0,"("&amp;-VLOOKUP($A158,入力シート➁!$A:$R,COLUMN(入力シート➁!L149),0)&amp;VLOOKUP($A158,入力シート➁!$A:$R,COLUMN(入力シート➁!M149),0)&amp;")",VLOOKUP($A158,入力シート➁!$A:$R,COLUMN(入力シート➁!L149),0)))</f>
        <v/>
      </c>
      <c r="AR158" s="198"/>
      <c r="AS158" s="198"/>
      <c r="AT158" s="124" t="str">
        <f ca="1">IF(OR(AQ158="",COUNT(AQ158)=0),"",VLOOKUP($A158,入力シート➁!$A:$R,COLUMN(入力シート➁!G149),0))</f>
        <v/>
      </c>
      <c r="AU158" s="200" t="str">
        <f ca="1">IF(VLOOKUP(A158,入力シート➁!$A:$R,COLUMN(入力シート➁!R149),0)=0,"",VLOOKUP(A158,入力シート➁!$A:$R,COLUMN(入力シート➁!R149),0))</f>
        <v/>
      </c>
      <c r="AV158" s="200"/>
      <c r="AW158" s="200"/>
      <c r="AX158" s="200"/>
      <c r="AY158" s="200"/>
      <c r="AZ158" s="200"/>
      <c r="BA158" s="200"/>
      <c r="BB158" s="200"/>
      <c r="BC158" s="200"/>
      <c r="BE158" s="17" t="str">
        <f ca="1">IF($B151="","非表示","表示")</f>
        <v>非表示</v>
      </c>
    </row>
    <row r="159" spans="1:57" ht="46.5" customHeight="1">
      <c r="A159" s="17">
        <f t="shared" ca="1" si="29"/>
        <v>54</v>
      </c>
      <c r="B159" s="192" t="str">
        <f ca="1">IF(AND(VLOOKUP(A159,入力シート➁!$A:$B,COLUMN(入力シート➁!$B$5),0)=0,AU159=""),"",IF(AND(VLOOKUP(A159,入力シート➁!$A:$B,COLUMN(入力シート➁!$B$5),0)=0,AU159&lt;&gt;""),IFERROR(IF(AND(OFFSET(B159,-2,0,1,1)=$B$14,OFFSET(B159,-19,0,1,1)="　　　　　　　〃"),OFFSET(B159,-20,0,1,1),IF(AND(OFFSET(B159,-2,0,1,1)=$B$14,OFFSET(B159,-19,0,1,1)&lt;&gt;"　　　　　　　〃"),OFFSET(B159,-19,0,1,1),"　　　　　　　〃")),"　　　　　　　〃"),(VLOOKUP(A159,入力シート➁!$A:$B,COLUMN(入力シート➁!$B$5),0))))</f>
        <v/>
      </c>
      <c r="C159" s="193"/>
      <c r="D159" s="193"/>
      <c r="E159" s="193"/>
      <c r="F159" s="193"/>
      <c r="G159" s="193"/>
      <c r="H159" s="193"/>
      <c r="I159" s="193"/>
      <c r="J159" s="194"/>
      <c r="K159" s="121" t="str">
        <f ca="1">IF(M159="","",IFERROR(VLOOKUP($A159,入力シート➁!$A:$R,COLUMN(入力シート➁!$C$7),0),""))</f>
        <v/>
      </c>
      <c r="L159" s="122" t="str">
        <f ca="1">IF(OR(P159="",VLOOKUP(A159,入力シート➁!$A:$R,COLUMN(入力シート➁!D150),0)=0),"",VLOOKUP(A159,入力シート➁!$A:$R,COLUMN(入力シート➁!D150),0))</f>
        <v/>
      </c>
      <c r="M159" s="123" t="str">
        <f ca="1">IF(L159="","",VLOOKUP($A159,入力シート➁!$A:$R,COLUMN(入力シート➁!$E$7),0))</f>
        <v/>
      </c>
      <c r="N159" s="195" t="str">
        <f t="shared" ca="1" si="25"/>
        <v/>
      </c>
      <c r="O159" s="196"/>
      <c r="P159" s="197" t="str">
        <f ca="1">IF(VLOOKUP($A159,入力シート➁!$A:$R,COLUMN(入力シート➁!F150),0)=0,"",IF(VLOOKUP($A159,入力シート➁!$A:$R,COLUMN(入力シート➁!F150),0)&lt;0,"("&amp;-VLOOKUP($A159,入力シート➁!$A:$R,COLUMN(入力シート➁!F150),0)&amp;VLOOKUP($A159,入力シート➁!$A:$R,COLUMN(入力シート➁!G150),0)&amp;")",VLOOKUP($A159,入力シート➁!$A:$R,COLUMN(入力シート➁!F150),0)))</f>
        <v/>
      </c>
      <c r="Q159" s="198"/>
      <c r="R159" s="198"/>
      <c r="S159" s="124" t="str">
        <f ca="1">IF(OR(P159="",COUNT(P159)=0),"",VLOOKUP(A159,入力シート➁!$A:$R,COLUMN(入力シート➁!G150),0))</f>
        <v/>
      </c>
      <c r="T159" s="121" t="str">
        <f ca="1">IF(V159="","",IFERROR(VLOOKUP($A159,入力シート➁!$A:$R,COLUMN(入力シート➁!$C$7),0),""))</f>
        <v/>
      </c>
      <c r="U159" s="125" t="str">
        <f ca="1">IF(OR(Y159="",VLOOKUP(A159,入力シート➁!$A:$R,COLUMN(入力シート➁!D150),0)=0),"",VLOOKUP(A159,入力シート➁!$A:$R,COLUMN(入力シート➁!D150),0))</f>
        <v/>
      </c>
      <c r="V159" s="123" t="str">
        <f ca="1">IF(U159="","",VLOOKUP($A159,入力シート➁!$A:$R,COLUMN(入力シート➁!$E$7),0))</f>
        <v/>
      </c>
      <c r="W159" s="195" t="str">
        <f t="shared" ca="1" si="26"/>
        <v/>
      </c>
      <c r="X159" s="199"/>
      <c r="Y159" s="197" t="str">
        <f ca="1">IF(VLOOKUP($A159,入力シート➁!$A:$R,COLUMN(入力シート➁!H150),0)=0,"",IF(VLOOKUP($A159,入力シート➁!$A:$R,COLUMN(入力シート➁!H150),0)&lt;0,"("&amp;-VLOOKUP($A159,入力シート➁!$A:$R,COLUMN(入力シート➁!H150),0)&amp;VLOOKUP($A159,入力シート➁!$A:$R,COLUMN(入力シート➁!I150),0)&amp;")",VLOOKUP($A159,入力シート➁!$A:$R,COLUMN(入力シート➁!H150),0)))</f>
        <v/>
      </c>
      <c r="Z159" s="198"/>
      <c r="AA159" s="198"/>
      <c r="AB159" s="124" t="str">
        <f ca="1">IF(OR(Y159="",COUNT(Y159)=0),"",VLOOKUP($A159,入力シート➁!$A:$R,COLUMN(入力シート➁!G150),0))</f>
        <v/>
      </c>
      <c r="AC159" s="121" t="str">
        <f ca="1">IF(AE159="","",IFERROR(VLOOKUP($A159,入力シート➁!$A:$R,COLUMN(入力シート➁!$C$7),0),""))</f>
        <v/>
      </c>
      <c r="AD159" s="125" t="str">
        <f ca="1">IF(OR(AH159="",VLOOKUP(A159,入力シート➁!$A:$R,COLUMN(入力シート➁!D150),0)=0),"",VLOOKUP(A159,入力シート➁!$A:$R,COLUMN(入力シート➁!D150),0))</f>
        <v/>
      </c>
      <c r="AE159" s="123" t="str">
        <f ca="1">IF(AD159="","",VLOOKUP($A159,入力シート➁!$A:$R,COLUMN(入力シート➁!$E$7),0))</f>
        <v/>
      </c>
      <c r="AF159" s="195" t="str">
        <f t="shared" ca="1" si="27"/>
        <v/>
      </c>
      <c r="AG159" s="199"/>
      <c r="AH159" s="197" t="str">
        <f ca="1">IF(VLOOKUP($A159,入力シート➁!$A:$R,COLUMN(入力シート➁!J150),0)=0,"",IF(VLOOKUP($A159,入力シート➁!$A:$R,COLUMN(入力シート➁!J150),0)&lt;0,"("&amp;-VLOOKUP($A159,入力シート➁!$A:$R,COLUMN(入力シート➁!J150),0)&amp;VLOOKUP($A159,入力シート➁!$A:$R,COLUMN(入力シート➁!K150),0)&amp;")",VLOOKUP($A159,入力シート➁!$A:$R,COLUMN(入力シート➁!J150),0)))</f>
        <v/>
      </c>
      <c r="AI159" s="198"/>
      <c r="AJ159" s="198"/>
      <c r="AK159" s="124" t="str">
        <f ca="1">IF(OR(AH159="",COUNT(AH159)=0),"",VLOOKUP($A159,入力シート➁!$A:$R,COLUMN(入力シート➁!G150),0))</f>
        <v/>
      </c>
      <c r="AL159" s="121" t="str">
        <f ca="1">IF(AN159="","",IFERROR(VLOOKUP($A159,入力シート➁!$A:$R,COLUMN(入力シート➁!$C$7),0),""))</f>
        <v/>
      </c>
      <c r="AM159" s="125" t="str">
        <f ca="1">IF(OR(AQ159=0,AQ159="",VLOOKUP(A159,入力シート➁!$A:$R,COLUMN(入力シート➁!D150),0)=0),"",VLOOKUP(A159,入力シート➁!$A:$R,COLUMN(入力シート➁!D150),0))</f>
        <v/>
      </c>
      <c r="AN159" s="123" t="str">
        <f ca="1">IF(AM159="","",VLOOKUP($A159,入力シート➁!$A:$R,COLUMN(入力シート➁!$E$7),0))</f>
        <v/>
      </c>
      <c r="AO159" s="195" t="str">
        <f t="shared" ca="1" si="28"/>
        <v/>
      </c>
      <c r="AP159" s="199"/>
      <c r="AQ159" s="197" t="str">
        <f ca="1">IF(AND(VLOOKUP($A159,入力シート➁!$A:$R,COLUMN(入力シート➁!L150),0)=0,VLOOKUP($A159,入力シート➁!$A:$R,COLUMN(入力シート➁!B150),0)=""),"",IF(VLOOKUP($A159,入力シート➁!$A:$R,COLUMN(入力シート➁!L150),0)&lt;0,"("&amp;-VLOOKUP($A159,入力シート➁!$A:$R,COLUMN(入力シート➁!L150),0)&amp;VLOOKUP($A159,入力シート➁!$A:$R,COLUMN(入力シート➁!M150),0)&amp;")",VLOOKUP($A159,入力シート➁!$A:$R,COLUMN(入力シート➁!L150),0)))</f>
        <v/>
      </c>
      <c r="AR159" s="198"/>
      <c r="AS159" s="198"/>
      <c r="AT159" s="124" t="str">
        <f ca="1">IF(OR(AQ159="",COUNT(AQ159)=0),"",VLOOKUP($A159,入力シート➁!$A:$R,COLUMN(入力シート➁!G150),0))</f>
        <v/>
      </c>
      <c r="AU159" s="200" t="str">
        <f ca="1">IF(VLOOKUP(A159,入力シート➁!$A:$R,COLUMN(入力シート➁!R150),0)=0,"",VLOOKUP(A159,入力シート➁!$A:$R,COLUMN(入力シート➁!R150),0))</f>
        <v/>
      </c>
      <c r="AV159" s="200"/>
      <c r="AW159" s="200"/>
      <c r="AX159" s="200"/>
      <c r="AY159" s="200"/>
      <c r="AZ159" s="200"/>
      <c r="BA159" s="200"/>
      <c r="BB159" s="200"/>
      <c r="BC159" s="200"/>
      <c r="BE159" s="17" t="str">
        <f ca="1">IF($B151="","非表示","表示")</f>
        <v>非表示</v>
      </c>
    </row>
    <row r="160" spans="1:57" ht="18.75" customHeight="1">
      <c r="B160" s="201" t="s">
        <v>66</v>
      </c>
      <c r="C160" s="201"/>
      <c r="D160" s="17" t="s">
        <v>67</v>
      </c>
      <c r="BE160" s="17" t="str">
        <f ca="1">IF($B151="","非表示","表示")</f>
        <v>非表示</v>
      </c>
    </row>
    <row r="161" spans="2:57" ht="18.75" customHeight="1">
      <c r="D161" s="17" t="s">
        <v>68</v>
      </c>
      <c r="BE161" s="17" t="str">
        <f ca="1">IF($B151="","非表示","表示")</f>
        <v>非表示</v>
      </c>
    </row>
    <row r="162" spans="2:57" ht="18.75" customHeight="1">
      <c r="D162" s="17" t="s">
        <v>69</v>
      </c>
      <c r="BE162" s="17" t="str">
        <f ca="1">IF($B151="","非表示","表示")</f>
        <v>非表示</v>
      </c>
    </row>
    <row r="163" spans="2:57" ht="18.75" customHeight="1">
      <c r="D163" s="17" t="s">
        <v>70</v>
      </c>
      <c r="BE163" s="17" t="str">
        <f ca="1">IF($B151="","非表示","表示")</f>
        <v>非表示</v>
      </c>
    </row>
    <row r="164" spans="2:57" ht="21" customHeight="1">
      <c r="B164" s="20" t="s">
        <v>55</v>
      </c>
      <c r="BE164" s="17" t="str">
        <f ca="1">IF($B178="","非表示","表示")</f>
        <v>非表示</v>
      </c>
    </row>
    <row r="165" spans="2:57" ht="10.5" customHeight="1"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8"/>
      <c r="M165" s="29"/>
      <c r="N165" s="22"/>
      <c r="O165" s="22"/>
      <c r="P165" s="22"/>
      <c r="Q165" s="22"/>
      <c r="R165" s="22"/>
      <c r="S165" s="29"/>
      <c r="T165" s="22"/>
      <c r="U165" s="35"/>
      <c r="V165" s="36"/>
      <c r="W165" s="35"/>
      <c r="X165" s="35"/>
      <c r="Y165" s="35"/>
      <c r="Z165" s="35"/>
      <c r="AA165" s="35"/>
      <c r="AB165" s="36"/>
      <c r="AC165" s="35"/>
      <c r="AD165" s="35"/>
      <c r="AE165" s="36"/>
      <c r="AF165" s="35"/>
      <c r="AG165" s="22"/>
      <c r="AH165" s="22"/>
      <c r="AI165" s="22"/>
      <c r="AJ165" s="22"/>
      <c r="AK165" s="29"/>
      <c r="AL165" s="22"/>
      <c r="AM165" s="22"/>
      <c r="AN165" s="29"/>
      <c r="AO165" s="22"/>
      <c r="AP165" s="22"/>
      <c r="AQ165" s="22"/>
      <c r="AR165" s="22"/>
      <c r="AS165" s="22"/>
      <c r="AT165" s="29"/>
      <c r="AU165" s="22"/>
      <c r="AV165" s="35"/>
      <c r="AW165" s="35"/>
      <c r="AX165" s="35"/>
      <c r="AY165" s="35"/>
      <c r="AZ165" s="35"/>
      <c r="BA165" s="35"/>
      <c r="BB165" s="35"/>
      <c r="BC165" s="40">
        <f>$BC138+1</f>
        <v>7</v>
      </c>
      <c r="BE165" s="17" t="str">
        <f ca="1">IF($B178="","非表示","表示")</f>
        <v>非表示</v>
      </c>
    </row>
    <row r="166" spans="2:57" ht="25.5" customHeight="1"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30"/>
      <c r="M166" s="31"/>
      <c r="N166" s="24"/>
      <c r="O166" s="24"/>
      <c r="P166" s="24"/>
      <c r="Q166" s="24"/>
      <c r="R166" s="24"/>
      <c r="S166" s="31"/>
      <c r="T166" s="24"/>
      <c r="U166" s="17"/>
      <c r="V166" s="202" t="str">
        <f>$V$4</f>
        <v>令和</v>
      </c>
      <c r="W166" s="202"/>
      <c r="X166" s="202"/>
      <c r="Y166" s="203" t="str">
        <f>$Y$4</f>
        <v/>
      </c>
      <c r="Z166" s="203"/>
      <c r="AA166" s="204" t="s">
        <v>56</v>
      </c>
      <c r="AB166" s="204"/>
      <c r="AC166" s="204"/>
      <c r="AD166" s="204"/>
      <c r="AE166" s="204"/>
      <c r="AF166" s="204"/>
      <c r="AG166" s="204"/>
      <c r="AH166" s="204"/>
      <c r="AJ166" s="24"/>
      <c r="AK166" s="31"/>
      <c r="AL166" s="24"/>
      <c r="AM166" s="24"/>
      <c r="AN166" s="31"/>
      <c r="AO166" s="24"/>
      <c r="AP166" s="24"/>
      <c r="AQ166" s="24"/>
      <c r="AR166" s="24"/>
      <c r="AS166" s="24"/>
      <c r="AT166" s="31"/>
      <c r="AU166" s="24"/>
      <c r="AV166" s="26"/>
      <c r="AW166" s="26"/>
      <c r="AX166" s="26"/>
      <c r="AY166" s="26"/>
      <c r="AZ166" s="26"/>
      <c r="BA166" s="26"/>
      <c r="BB166" s="26"/>
      <c r="BC166" s="41"/>
      <c r="BE166" s="17" t="str">
        <f ca="1">IF($B178="","非表示","表示")</f>
        <v>非表示</v>
      </c>
    </row>
    <row r="167" spans="2:57" ht="18" customHeight="1"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30"/>
      <c r="M167" s="31"/>
      <c r="N167" s="24"/>
      <c r="O167" s="24"/>
      <c r="P167" s="24"/>
      <c r="Q167" s="24"/>
      <c r="R167" s="24"/>
      <c r="S167" s="31"/>
      <c r="T167" s="24"/>
      <c r="U167" s="30"/>
      <c r="V167" s="31"/>
      <c r="AD167" s="17"/>
      <c r="AJ167" s="24"/>
      <c r="AK167" s="31"/>
      <c r="AQ167" s="24"/>
      <c r="AR167" s="24"/>
      <c r="AS167" s="24"/>
      <c r="AT167" s="205" t="str">
        <f>$AT$5</f>
        <v>　　年　　月　　日</v>
      </c>
      <c r="AU167" s="205"/>
      <c r="AV167" s="205"/>
      <c r="AW167" s="205"/>
      <c r="AX167" s="205"/>
      <c r="AY167" s="205"/>
      <c r="AZ167" s="205"/>
      <c r="BA167" s="205"/>
      <c r="BB167" s="205"/>
      <c r="BC167" s="41"/>
      <c r="BE167" s="17" t="str">
        <f ca="1">IF($B178="","非表示","表示")</f>
        <v>非表示</v>
      </c>
    </row>
    <row r="168" spans="2:57" ht="21" customHeight="1"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32"/>
      <c r="M168" s="33"/>
      <c r="O168" s="26"/>
      <c r="P168" s="26"/>
      <c r="Q168" s="26"/>
      <c r="R168" s="26"/>
      <c r="S168" s="33"/>
      <c r="T168" s="26"/>
      <c r="U168" s="32"/>
      <c r="V168" s="33"/>
      <c r="W168" s="26"/>
      <c r="X168" s="26"/>
      <c r="Y168" s="26"/>
      <c r="Z168" s="26"/>
      <c r="AA168" s="26"/>
      <c r="AB168" s="33"/>
      <c r="AC168" s="26"/>
      <c r="AD168" s="32"/>
      <c r="AE168" s="33"/>
      <c r="AF168" s="26"/>
      <c r="AG168" s="26"/>
      <c r="AH168" s="26"/>
      <c r="AI168" s="26"/>
      <c r="AJ168" s="26"/>
      <c r="AK168" s="33"/>
      <c r="AQ168" s="26"/>
      <c r="AR168" s="26"/>
      <c r="AS168" s="26"/>
      <c r="AT168" s="33"/>
      <c r="AU168" s="26"/>
      <c r="AV168" s="206"/>
      <c r="AW168" s="206"/>
      <c r="AX168" s="206"/>
      <c r="AY168" s="206"/>
      <c r="AZ168" s="206"/>
      <c r="BA168" s="206"/>
      <c r="BB168" s="206"/>
      <c r="BC168" s="41"/>
      <c r="BE168" s="17" t="str">
        <f ca="1">IF($B178="","非表示","表示")</f>
        <v>非表示</v>
      </c>
    </row>
    <row r="169" spans="2:57" ht="20.25" customHeight="1">
      <c r="B169" s="25"/>
      <c r="C169" s="207" t="s">
        <v>57</v>
      </c>
      <c r="D169" s="207"/>
      <c r="E169" s="207"/>
      <c r="F169" s="207"/>
      <c r="G169" s="207"/>
      <c r="H169" s="207"/>
      <c r="I169" s="207"/>
      <c r="J169" s="207"/>
      <c r="K169" s="207"/>
      <c r="L169" s="207"/>
      <c r="M169" s="33"/>
      <c r="N169" s="26"/>
      <c r="O169" s="26"/>
      <c r="P169" s="26"/>
      <c r="Q169" s="26"/>
      <c r="R169" s="26"/>
      <c r="S169" s="33"/>
      <c r="T169" s="26"/>
      <c r="U169" s="32"/>
      <c r="V169" s="33"/>
      <c r="W169" s="26"/>
      <c r="AB169" s="33"/>
      <c r="AC169" s="26"/>
      <c r="AD169" s="32"/>
      <c r="AE169" s="33"/>
      <c r="AF169" s="26"/>
      <c r="AG169" s="26"/>
      <c r="AH169" s="26"/>
      <c r="AI169" s="26"/>
      <c r="AJ169" s="26"/>
      <c r="AK169" s="33"/>
      <c r="AL169" s="26"/>
      <c r="AM169" s="26"/>
      <c r="AN169" s="33"/>
      <c r="AO169" s="26"/>
      <c r="AP169" s="26"/>
      <c r="AQ169" s="26"/>
      <c r="AR169" s="26"/>
      <c r="AS169" s="26"/>
      <c r="AT169" s="33"/>
      <c r="AU169" s="26"/>
      <c r="AV169" s="26"/>
      <c r="AW169" s="26"/>
      <c r="AX169" s="26"/>
      <c r="AY169" s="26"/>
      <c r="AZ169" s="26"/>
      <c r="BA169" s="26"/>
      <c r="BB169" s="26"/>
      <c r="BC169" s="41"/>
      <c r="BE169" s="17" t="str">
        <f ca="1">IF($B178="","非表示","表示")</f>
        <v>非表示</v>
      </c>
    </row>
    <row r="170" spans="2:57" ht="20.25" customHeight="1"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32"/>
      <c r="M170" s="33"/>
      <c r="N170" s="26"/>
      <c r="O170" s="26"/>
      <c r="P170" s="26"/>
      <c r="Q170" s="26"/>
      <c r="R170" s="26"/>
      <c r="S170" s="33"/>
      <c r="T170" s="26"/>
      <c r="U170" s="32"/>
      <c r="V170" s="33"/>
      <c r="W170" s="26"/>
      <c r="X170" s="26"/>
      <c r="Y170" s="26"/>
      <c r="Z170" s="26"/>
      <c r="AA170" s="26"/>
      <c r="AB170" s="33"/>
      <c r="AC170" s="26"/>
      <c r="AD170" s="32"/>
      <c r="AE170" s="33"/>
      <c r="AF170" s="26"/>
      <c r="AG170" s="26"/>
      <c r="AH170" s="26"/>
      <c r="AI170" s="26"/>
      <c r="AJ170" s="26"/>
      <c r="AK170" s="177" t="s">
        <v>58</v>
      </c>
      <c r="AL170" s="177"/>
      <c r="AM170" s="177"/>
      <c r="AN170" s="177"/>
      <c r="AP170" s="186" t="str">
        <f>$AP$8</f>
        <v/>
      </c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41"/>
      <c r="BE170" s="17" t="str">
        <f ca="1">IF($B178="","非表示","表示")</f>
        <v>非表示</v>
      </c>
    </row>
    <row r="171" spans="2:57" ht="20.25" customHeight="1">
      <c r="B171" s="25"/>
      <c r="C171" s="26"/>
      <c r="D171" s="26"/>
      <c r="E171" s="26"/>
      <c r="F171" s="26"/>
      <c r="G171" s="26"/>
      <c r="H171" s="26"/>
      <c r="I171" s="26"/>
      <c r="J171" s="26"/>
      <c r="K171" s="26"/>
      <c r="L171" s="32"/>
      <c r="M171" s="33"/>
      <c r="N171" s="26"/>
      <c r="O171" s="26"/>
      <c r="P171" s="26"/>
      <c r="Q171" s="26"/>
      <c r="R171" s="26"/>
      <c r="S171" s="33"/>
      <c r="T171" s="26"/>
      <c r="U171" s="32"/>
      <c r="V171" s="33"/>
      <c r="W171" s="26"/>
      <c r="X171" s="26"/>
      <c r="Y171" s="26"/>
      <c r="Z171" s="26"/>
      <c r="AA171" s="26"/>
      <c r="AB171" s="33"/>
      <c r="AC171" s="26"/>
      <c r="AD171" s="32"/>
      <c r="AE171" s="33"/>
      <c r="AF171" s="26"/>
      <c r="AG171" s="26"/>
      <c r="AH171" s="26"/>
      <c r="AI171" s="26"/>
      <c r="AJ171" s="26"/>
      <c r="AK171" s="178"/>
      <c r="AL171" s="178"/>
      <c r="AM171" s="178"/>
      <c r="AN171" s="178"/>
      <c r="AO171" s="37"/>
      <c r="AP171" s="187" t="str">
        <f>$AP$9</f>
        <v/>
      </c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41"/>
      <c r="BE171" s="17" t="str">
        <f ca="1">IF($B178="","非表示","表示")</f>
        <v>非表示</v>
      </c>
    </row>
    <row r="172" spans="2:57" ht="7.5" customHeight="1">
      <c r="B172" s="25"/>
      <c r="C172" s="26"/>
      <c r="D172" s="26"/>
      <c r="E172" s="26"/>
      <c r="F172" s="26"/>
      <c r="G172" s="26"/>
      <c r="H172" s="26"/>
      <c r="I172" s="26"/>
      <c r="J172" s="26"/>
      <c r="K172" s="26"/>
      <c r="L172" s="32"/>
      <c r="M172" s="33"/>
      <c r="N172" s="26"/>
      <c r="O172" s="26"/>
      <c r="P172" s="26"/>
      <c r="Q172" s="26"/>
      <c r="R172" s="26"/>
      <c r="S172" s="33"/>
      <c r="T172" s="26"/>
      <c r="U172" s="32"/>
      <c r="V172" s="33"/>
      <c r="W172" s="26"/>
      <c r="X172" s="26"/>
      <c r="Y172" s="26"/>
      <c r="Z172" s="26"/>
      <c r="AA172" s="26"/>
      <c r="AB172" s="33"/>
      <c r="AC172" s="26"/>
      <c r="AD172" s="32"/>
      <c r="AE172" s="33"/>
      <c r="AF172" s="26"/>
      <c r="AG172" s="26"/>
      <c r="AH172" s="26"/>
      <c r="AI172" s="26"/>
      <c r="AJ172" s="26"/>
      <c r="AK172" s="33"/>
      <c r="AL172" s="26"/>
      <c r="AM172" s="26"/>
      <c r="AN172" s="33"/>
      <c r="AO172" s="26"/>
      <c r="AP172" s="26"/>
      <c r="AQ172" s="26"/>
      <c r="AR172" s="26"/>
      <c r="AS172" s="26"/>
      <c r="AT172" s="33"/>
      <c r="AU172" s="26"/>
      <c r="AV172" s="26"/>
      <c r="AW172" s="26"/>
      <c r="AX172" s="26"/>
      <c r="AY172" s="26"/>
      <c r="AZ172" s="26"/>
      <c r="BA172" s="26"/>
      <c r="BB172" s="26"/>
      <c r="BC172" s="41"/>
      <c r="BE172" s="17" t="str">
        <f ca="1">IF($B178="","非表示","表示")</f>
        <v>非表示</v>
      </c>
    </row>
    <row r="173" spans="2:57" ht="20.25" customHeight="1"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32"/>
      <c r="M173" s="33"/>
      <c r="N173" s="26"/>
      <c r="O173" s="26"/>
      <c r="P173" s="26"/>
      <c r="Q173" s="26"/>
      <c r="U173" s="17"/>
      <c r="AD173" s="32"/>
      <c r="AE173" s="33"/>
      <c r="AF173" s="26"/>
      <c r="AG173" s="26"/>
      <c r="AH173" s="26"/>
      <c r="AI173" s="26"/>
      <c r="AJ173" s="26"/>
      <c r="AK173" s="179" t="s">
        <v>59</v>
      </c>
      <c r="AL173" s="179"/>
      <c r="AM173" s="179"/>
      <c r="AN173" s="179"/>
      <c r="AP173" s="181" t="str">
        <f>$AP$11</f>
        <v/>
      </c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41"/>
      <c r="BE173" s="17" t="str">
        <f ca="1">IF($B178="","非表示","表示")</f>
        <v>非表示</v>
      </c>
    </row>
    <row r="174" spans="2:57" ht="20.25" customHeight="1">
      <c r="B174" s="25"/>
      <c r="D174" s="24" t="s">
        <v>12</v>
      </c>
      <c r="E174" s="26"/>
      <c r="F174" s="26"/>
      <c r="G174" s="27"/>
      <c r="H174" s="27"/>
      <c r="I174" s="27"/>
      <c r="J174" s="27"/>
      <c r="K174" s="27"/>
      <c r="L174" s="34"/>
      <c r="M174" s="33"/>
      <c r="N174" s="26"/>
      <c r="O174" s="26"/>
      <c r="P174" s="26"/>
      <c r="T174" s="188" t="s">
        <v>16</v>
      </c>
      <c r="U174" s="188"/>
      <c r="V174" s="188"/>
      <c r="W174" s="188"/>
      <c r="X174" s="37"/>
      <c r="Y174" s="126" t="str">
        <f>$Y$12</f>
        <v/>
      </c>
      <c r="Z174" s="38" t="s">
        <v>17</v>
      </c>
      <c r="AA174" s="189" t="str">
        <f>$AA$12</f>
        <v/>
      </c>
      <c r="AB174" s="189"/>
      <c r="AC174" s="39" t="s">
        <v>18</v>
      </c>
      <c r="AD174" s="32"/>
      <c r="AE174" s="33"/>
      <c r="AF174" s="26"/>
      <c r="AG174" s="26"/>
      <c r="AH174" s="26"/>
      <c r="AI174" s="26"/>
      <c r="AJ174" s="26"/>
      <c r="AK174" s="180"/>
      <c r="AL174" s="180"/>
      <c r="AM174" s="180"/>
      <c r="AN174" s="180"/>
      <c r="AO174" s="37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41"/>
      <c r="BE174" s="17" t="str">
        <f ca="1">IF($B178="","非表示","表示")</f>
        <v>非表示</v>
      </c>
    </row>
    <row r="175" spans="2:57" ht="12.75" customHeight="1">
      <c r="B175" s="25"/>
      <c r="C175" s="26"/>
      <c r="D175" s="26"/>
      <c r="E175" s="26"/>
      <c r="F175" s="26"/>
      <c r="G175" s="26"/>
      <c r="H175" s="26"/>
      <c r="I175" s="26"/>
      <c r="J175" s="26"/>
      <c r="K175" s="26"/>
      <c r="L175" s="32"/>
      <c r="M175" s="33"/>
      <c r="N175" s="26"/>
      <c r="O175" s="26"/>
      <c r="P175" s="26"/>
      <c r="Q175" s="26"/>
      <c r="R175" s="26"/>
      <c r="S175" s="33"/>
      <c r="T175" s="26"/>
      <c r="U175" s="32"/>
      <c r="V175" s="33"/>
      <c r="W175" s="26"/>
      <c r="X175" s="26"/>
      <c r="Y175" s="26"/>
      <c r="Z175" s="26"/>
      <c r="AA175" s="26"/>
      <c r="AB175" s="33"/>
      <c r="AC175" s="26"/>
      <c r="AD175" s="32"/>
      <c r="AE175" s="33"/>
      <c r="AF175" s="26"/>
      <c r="AG175" s="26"/>
      <c r="AH175" s="26"/>
      <c r="AI175" s="26"/>
      <c r="AJ175" s="26"/>
      <c r="AK175" s="33"/>
      <c r="AL175" s="26"/>
      <c r="AM175" s="26"/>
      <c r="AN175" s="33"/>
      <c r="AO175" s="26"/>
      <c r="AP175" s="26"/>
      <c r="AQ175" s="26"/>
      <c r="AR175" s="26"/>
      <c r="AS175" s="26"/>
      <c r="AT175" s="33"/>
      <c r="AU175" s="26"/>
      <c r="AV175" s="26"/>
      <c r="AW175" s="26"/>
      <c r="AX175" s="26"/>
      <c r="AY175" s="26"/>
      <c r="AZ175" s="26"/>
      <c r="BA175" s="26"/>
      <c r="BB175" s="26"/>
      <c r="BC175" s="41"/>
      <c r="BE175" s="17" t="str">
        <f ca="1">IF($B178="","非表示","表示")</f>
        <v>非表示</v>
      </c>
    </row>
    <row r="176" spans="2:57" ht="23.25" customHeight="1">
      <c r="B176" s="176" t="s">
        <v>60</v>
      </c>
      <c r="C176" s="176"/>
      <c r="D176" s="176"/>
      <c r="E176" s="176"/>
      <c r="F176" s="176"/>
      <c r="G176" s="176"/>
      <c r="H176" s="176"/>
      <c r="I176" s="176"/>
      <c r="J176" s="176"/>
      <c r="K176" s="176" t="s">
        <v>61</v>
      </c>
      <c r="L176" s="176"/>
      <c r="M176" s="176"/>
      <c r="N176" s="176"/>
      <c r="O176" s="176"/>
      <c r="P176" s="176"/>
      <c r="Q176" s="176"/>
      <c r="R176" s="176"/>
      <c r="S176" s="176"/>
      <c r="T176" s="183" t="s">
        <v>62</v>
      </c>
      <c r="U176" s="184"/>
      <c r="V176" s="184"/>
      <c r="W176" s="184"/>
      <c r="X176" s="184"/>
      <c r="Y176" s="184"/>
      <c r="Z176" s="184"/>
      <c r="AA176" s="184"/>
      <c r="AB176" s="185"/>
      <c r="AC176" s="183" t="s">
        <v>63</v>
      </c>
      <c r="AD176" s="184"/>
      <c r="AE176" s="184"/>
      <c r="AF176" s="184"/>
      <c r="AG176" s="184"/>
      <c r="AH176" s="184"/>
      <c r="AI176" s="184"/>
      <c r="AJ176" s="184"/>
      <c r="AK176" s="185"/>
      <c r="AL176" s="183" t="s">
        <v>64</v>
      </c>
      <c r="AM176" s="184"/>
      <c r="AN176" s="184"/>
      <c r="AO176" s="184"/>
      <c r="AP176" s="184"/>
      <c r="AQ176" s="184"/>
      <c r="AR176" s="184"/>
      <c r="AS176" s="184"/>
      <c r="AT176" s="185"/>
      <c r="AU176" s="176" t="s">
        <v>47</v>
      </c>
      <c r="AV176" s="176"/>
      <c r="AW176" s="176"/>
      <c r="AX176" s="176"/>
      <c r="AY176" s="176"/>
      <c r="AZ176" s="176"/>
      <c r="BA176" s="176"/>
      <c r="BB176" s="176"/>
      <c r="BC176" s="176"/>
      <c r="BE176" s="17" t="str">
        <f ca="1">IF($B178="","非表示","表示")</f>
        <v>非表示</v>
      </c>
    </row>
    <row r="177" spans="1:57" ht="23.25" customHeight="1">
      <c r="B177" s="176"/>
      <c r="C177" s="176"/>
      <c r="D177" s="176"/>
      <c r="E177" s="176"/>
      <c r="F177" s="176"/>
      <c r="G177" s="176"/>
      <c r="H177" s="176"/>
      <c r="I177" s="176"/>
      <c r="J177" s="176"/>
      <c r="K177" s="190" t="s">
        <v>38</v>
      </c>
      <c r="L177" s="190"/>
      <c r="M177" s="190"/>
      <c r="N177" s="190" t="s">
        <v>65</v>
      </c>
      <c r="O177" s="191"/>
      <c r="P177" s="190" t="s">
        <v>49</v>
      </c>
      <c r="Q177" s="190"/>
      <c r="R177" s="190"/>
      <c r="S177" s="190"/>
      <c r="T177" s="183" t="s">
        <v>38</v>
      </c>
      <c r="U177" s="184"/>
      <c r="V177" s="185"/>
      <c r="W177" s="176" t="s">
        <v>65</v>
      </c>
      <c r="X177" s="183"/>
      <c r="Y177" s="176" t="s">
        <v>49</v>
      </c>
      <c r="Z177" s="176"/>
      <c r="AA177" s="176"/>
      <c r="AB177" s="176"/>
      <c r="AC177" s="183" t="s">
        <v>38</v>
      </c>
      <c r="AD177" s="184"/>
      <c r="AE177" s="185"/>
      <c r="AF177" s="176" t="s">
        <v>65</v>
      </c>
      <c r="AG177" s="183"/>
      <c r="AH177" s="176" t="s">
        <v>49</v>
      </c>
      <c r="AI177" s="176"/>
      <c r="AJ177" s="176"/>
      <c r="AK177" s="176"/>
      <c r="AL177" s="183" t="s">
        <v>38</v>
      </c>
      <c r="AM177" s="184"/>
      <c r="AN177" s="185"/>
      <c r="AO177" s="176" t="s">
        <v>65</v>
      </c>
      <c r="AP177" s="183"/>
      <c r="AQ177" s="176" t="s">
        <v>49</v>
      </c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E177" s="17" t="str">
        <f ca="1">IF($B178="","非表示","表示")</f>
        <v>非表示</v>
      </c>
    </row>
    <row r="178" spans="1:57" ht="46.5" customHeight="1">
      <c r="A178" s="17">
        <f ca="1">$A159+1</f>
        <v>55</v>
      </c>
      <c r="B178" s="192" t="str">
        <f ca="1">IF(AND(VLOOKUP(A178,入力シート➁!$A:$B,COLUMN(入力シート➁!$B$5),0)=0,AU178=""),"",IF(AND(VLOOKUP(A178,入力シート➁!$A:$B,COLUMN(入力シート➁!$B$5),0)=0,AU178&lt;&gt;""),IFERROR(IF(AND(OFFSET(B178,-2,0,1,1)=$B$14,OFFSET(B178,-19,0,1,1)="　　　　　　　〃"),OFFSET(B178,-20,0,1,1),IF(AND(OFFSET(B178,-2,0,1,1)=$B$14,OFFSET(B178,-19,0,1,1)&lt;&gt;"　　　　　　　〃"),OFFSET(B178,-19,0,1,1),"　　　　　　　〃")),"　　　　　　　〃"),(VLOOKUP(A178,入力シート➁!$A:$B,COLUMN(入力シート➁!$B$5),0))))</f>
        <v/>
      </c>
      <c r="C178" s="193"/>
      <c r="D178" s="193"/>
      <c r="E178" s="193"/>
      <c r="F178" s="193"/>
      <c r="G178" s="193"/>
      <c r="H178" s="193"/>
      <c r="I178" s="193"/>
      <c r="J178" s="194"/>
      <c r="K178" s="121" t="str">
        <f ca="1">IF(M178="","",IFERROR(VLOOKUP($A178,入力シート➁!$A:$R,COLUMN(入力シート➁!$C$7),0),""))</f>
        <v/>
      </c>
      <c r="L178" s="122" t="str">
        <f ca="1">IF(OR(P178="",VLOOKUP(A178,入力シート➁!$A:$R,COLUMN(入力シート➁!D169),0)=0),"",VLOOKUP(A178,入力シート➁!$A:$R,COLUMN(入力シート➁!D169),0))</f>
        <v/>
      </c>
      <c r="M178" s="123" t="str">
        <f ca="1">IF(L178="","",VLOOKUP($A178,入力シート➁!$A:$R,COLUMN(入力シート➁!$E$7),0))</f>
        <v/>
      </c>
      <c r="N178" s="195" t="str">
        <f t="shared" ref="N178:N186" ca="1" si="30">IFERROR(IF(OR(P178="",P178&lt;=0),"",IF(AND(M178="V",K178&lt;&gt;""),ROUNDUP(P178/(VALUE(LEFT(K178,FIND("m",K178)-1))*L178),0),ROUNDUP(P178/L178,0))),"")</f>
        <v/>
      </c>
      <c r="O178" s="196"/>
      <c r="P178" s="197" t="str">
        <f ca="1">IF(VLOOKUP($A178,入力シート➁!$A:$R,COLUMN(入力シート➁!F169),0)=0,"",IF(VLOOKUP($A178,入力シート➁!$A:$R,COLUMN(入力シート➁!F169),0)&lt;0,"("&amp;-VLOOKUP($A178,入力シート➁!$A:$R,COLUMN(入力シート➁!F169),0)&amp;VLOOKUP($A178,入力シート➁!$A:$R,COLUMN(入力シート➁!G169),0)&amp;")",VLOOKUP($A178,入力シート➁!$A:$R,COLUMN(入力シート➁!F169),0)))</f>
        <v/>
      </c>
      <c r="Q178" s="198"/>
      <c r="R178" s="198"/>
      <c r="S178" s="124" t="str">
        <f ca="1">IF(OR(P178="",COUNT(P178)=0),"",VLOOKUP($A178,入力シート➁!$A:$R,COLUMN(入力シート➁!G169),0))</f>
        <v/>
      </c>
      <c r="T178" s="121" t="str">
        <f ca="1">IF(V178="","",IFERROR(VLOOKUP($A178,入力シート➁!$A:$R,COLUMN(入力シート➁!$C$7),0),""))</f>
        <v/>
      </c>
      <c r="U178" s="125" t="str">
        <f ca="1">IF(OR(Y178="",VLOOKUP(A178,入力シート➁!$A:$R,COLUMN(入力シート➁!D169),0)=0),"",VLOOKUP(A178,入力シート➁!$A:$R,COLUMN(入力シート➁!D169),0))</f>
        <v/>
      </c>
      <c r="V178" s="123" t="str">
        <f ca="1">IF(U178="","",VLOOKUP($A178,入力シート➁!$A:$R,COLUMN(入力シート➁!$E$7),0))</f>
        <v/>
      </c>
      <c r="W178" s="195" t="str">
        <f t="shared" ref="W178:W186" ca="1" si="31">IFERROR(IF(OR(Y178="",Y178&lt;=0),"",IF(AND(V178="V",T178&lt;&gt;""),ROUNDUP(Y178/(VALUE(LEFT(T178,FIND("m",T178)-1))*U178),0),ROUNDUP(Y178/U178,0))),"")</f>
        <v/>
      </c>
      <c r="X178" s="199"/>
      <c r="Y178" s="197" t="str">
        <f ca="1">IF(VLOOKUP($A178,入力シート➁!$A:$R,COLUMN(入力シート➁!H169),0)=0,"",IF(VLOOKUP($A178,入力シート➁!$A:$R,COLUMN(入力シート➁!H169),0)&lt;0,"("&amp;-VLOOKUP($A178,入力シート➁!$A:$R,COLUMN(入力シート➁!H169),0)&amp;VLOOKUP($A178,入力シート➁!$A:$R,COLUMN(入力シート➁!I169),0)&amp;")",VLOOKUP($A178,入力シート➁!$A:$R,COLUMN(入力シート➁!H169),0)))</f>
        <v/>
      </c>
      <c r="Z178" s="198"/>
      <c r="AA178" s="198"/>
      <c r="AB178" s="124" t="str">
        <f ca="1">IF(OR(Y178="",COUNT(Y178)=0),"",VLOOKUP($A178,入力シート➁!$A:$R,COLUMN(入力シート➁!G169),0))</f>
        <v/>
      </c>
      <c r="AC178" s="121" t="str">
        <f ca="1">IF(AE178="","",IFERROR(VLOOKUP($A178,入力シート➁!$A:$R,COLUMN(入力シート➁!$C$7),0),""))</f>
        <v/>
      </c>
      <c r="AD178" s="125" t="str">
        <f ca="1">IF(OR(AH178="",VLOOKUP(A178,入力シート➁!$A:$R,COLUMN(入力シート➁!D169),0)=0),"",VLOOKUP(A178,入力シート➁!$A:$R,COLUMN(入力シート➁!D169),0))</f>
        <v/>
      </c>
      <c r="AE178" s="123" t="str">
        <f ca="1">IF(AD178="","",VLOOKUP($A178,入力シート➁!$A:$R,COLUMN(入力シート➁!$E$7),0))</f>
        <v/>
      </c>
      <c r="AF178" s="195" t="str">
        <f t="shared" ref="AF178:AF186" ca="1" si="32">IFERROR(IF(OR(AH178="",AH178&lt;=0),"",IF(AND(AE178="V",AC178&lt;&gt;""),ROUNDUP(AH178/(VALUE(LEFT(AC178,FIND("m",AC178)-1))*AD178),0),ROUNDUP(AH178/AD178,0))),"")</f>
        <v/>
      </c>
      <c r="AG178" s="199"/>
      <c r="AH178" s="197" t="str">
        <f ca="1">IF(VLOOKUP($A178,入力シート➁!$A:$R,COLUMN(入力シート➁!J169),0)=0,"",IF(VLOOKUP($A178,入力シート➁!$A:$R,COLUMN(入力シート➁!J169),0)&lt;0,"("&amp;-VLOOKUP($A178,入力シート➁!$A:$R,COLUMN(入力シート➁!J169),0)&amp;VLOOKUP($A178,入力シート➁!$A:$R,COLUMN(入力シート➁!K169),0)&amp;")",VLOOKUP($A178,入力シート➁!$A:$R,COLUMN(入力シート➁!J169),0)))</f>
        <v/>
      </c>
      <c r="AI178" s="198"/>
      <c r="AJ178" s="198"/>
      <c r="AK178" s="124" t="str">
        <f ca="1">IF(OR(AH178="",COUNT(AH178)=0),"",VLOOKUP($A178,入力シート➁!$A:$R,COLUMN(入力シート➁!G169),0))</f>
        <v/>
      </c>
      <c r="AL178" s="121" t="str">
        <f ca="1">IF(AN178="","",IFERROR(VLOOKUP($A178,入力シート➁!$A:$R,COLUMN(入力シート➁!$C$7),0),""))</f>
        <v/>
      </c>
      <c r="AM178" s="125" t="str">
        <f ca="1">IF(OR(AQ178=0,AQ178="",VLOOKUP(A178,入力シート➁!$A:$R,COLUMN(入力シート➁!D169),0)=0),"",VLOOKUP(A178,入力シート➁!$A:$R,COLUMN(入力シート➁!D169),0))</f>
        <v/>
      </c>
      <c r="AN178" s="123" t="str">
        <f ca="1">IF(AM178="","",VLOOKUP($A178,入力シート➁!$A:$R,COLUMN(入力シート➁!$E$7),0))</f>
        <v/>
      </c>
      <c r="AO178" s="195" t="str">
        <f t="shared" ref="AO178:AO186" ca="1" si="33">IFERROR(IF(OR(AQ178="",AQ178&lt;=0),"",IF(AND(AN178="V",AL178&lt;&gt;""),ROUNDUP(AQ178/(VALUE(LEFT(AL178,FIND("m",AL178)-1))*AM178),0),ROUNDUP(AQ178/AM178,0))),"")</f>
        <v/>
      </c>
      <c r="AP178" s="199"/>
      <c r="AQ178" s="197" t="str">
        <f ca="1">IF(AND(VLOOKUP($A178,入力シート➁!$A:$R,COLUMN(入力シート➁!L169),0)=0,VLOOKUP($A178,入力シート➁!$A:$R,COLUMN(入力シート➁!B169),0)=""),"",IF(VLOOKUP($A178,入力シート➁!$A:$R,COLUMN(入力シート➁!L169),0)&lt;0,"("&amp;-VLOOKUP($A178,入力シート➁!$A:$R,COLUMN(入力シート➁!L169),0)&amp;VLOOKUP($A178,入力シート➁!$A:$R,COLUMN(入力シート➁!M169),0)&amp;")",VLOOKUP($A178,入力シート➁!$A:$R,COLUMN(入力シート➁!L169),0)))</f>
        <v/>
      </c>
      <c r="AR178" s="198"/>
      <c r="AS178" s="198"/>
      <c r="AT178" s="124" t="str">
        <f ca="1">IF(OR(AQ178="",COUNT(AQ178)=0),"",VLOOKUP($A178,入力シート➁!$A:$R,COLUMN(入力シート➁!G169),0))</f>
        <v/>
      </c>
      <c r="AU178" s="200" t="str">
        <f ca="1">IF(VLOOKUP(A178,入力シート➁!$A:$R,COLUMN(入力シート➁!R169),0)=0,"",VLOOKUP(A178,入力シート➁!$A:$R,COLUMN(入力シート➁!R169),0))</f>
        <v/>
      </c>
      <c r="AV178" s="200"/>
      <c r="AW178" s="200"/>
      <c r="AX178" s="200"/>
      <c r="AY178" s="200"/>
      <c r="AZ178" s="200"/>
      <c r="BA178" s="200"/>
      <c r="BB178" s="200"/>
      <c r="BC178" s="200"/>
      <c r="BE178" s="17" t="str">
        <f ca="1">IF($B178="","非表示","表示")</f>
        <v>非表示</v>
      </c>
    </row>
    <row r="179" spans="1:57" ht="46.5" customHeight="1">
      <c r="A179" s="17">
        <f t="shared" ref="A179:A186" ca="1" si="34">OFFSET(A179,-1,0,1,1)+1</f>
        <v>56</v>
      </c>
      <c r="B179" s="192" t="str">
        <f ca="1">IF(AND(VLOOKUP(A179,入力シート➁!$A:$B,COLUMN(入力シート➁!$B$5),0)=0,AU179=""),"",IF(AND(VLOOKUP(A179,入力シート➁!$A:$B,COLUMN(入力シート➁!$B$5),0)=0,AU179&lt;&gt;""),IFERROR(IF(AND(OFFSET(B179,-2,0,1,1)=$B$14,OFFSET(B179,-19,0,1,1)="　　　　　　　〃"),OFFSET(B179,-20,0,1,1),IF(AND(OFFSET(B179,-2,0,1,1)=$B$14,OFFSET(B179,-19,0,1,1)&lt;&gt;"　　　　　　　〃"),OFFSET(B179,-19,0,1,1),"　　　　　　　〃")),"　　　　　　　〃"),(VLOOKUP(A179,入力シート➁!$A:$B,COLUMN(入力シート➁!$B$5),0))))</f>
        <v/>
      </c>
      <c r="C179" s="193"/>
      <c r="D179" s="193"/>
      <c r="E179" s="193"/>
      <c r="F179" s="193"/>
      <c r="G179" s="193"/>
      <c r="H179" s="193"/>
      <c r="I179" s="193"/>
      <c r="J179" s="194"/>
      <c r="K179" s="121" t="str">
        <f ca="1">IF(M179="","",IFERROR(VLOOKUP($A179,入力シート➁!$A:$R,COLUMN(入力シート➁!$C$7),0),""))</f>
        <v/>
      </c>
      <c r="L179" s="122" t="str">
        <f ca="1">IF(OR(P179="",VLOOKUP(A179,入力シート➁!$A:$R,COLUMN(入力シート➁!D170),0)=0),"",VLOOKUP(A179,入力シート➁!$A:$R,COLUMN(入力シート➁!D170),0))</f>
        <v/>
      </c>
      <c r="M179" s="123" t="str">
        <f ca="1">IF(L179="","",VLOOKUP($A179,入力シート➁!$A:$R,COLUMN(入力シート➁!$E$7),0))</f>
        <v/>
      </c>
      <c r="N179" s="195" t="str">
        <f t="shared" ca="1" si="30"/>
        <v/>
      </c>
      <c r="O179" s="196"/>
      <c r="P179" s="197" t="str">
        <f ca="1">IF(VLOOKUP($A179,入力シート➁!$A:$R,COLUMN(入力シート➁!F170),0)=0,"",IF(VLOOKUP($A179,入力シート➁!$A:$R,COLUMN(入力シート➁!F170),0)&lt;0,"("&amp;-VLOOKUP($A179,入力シート➁!$A:$R,COLUMN(入力シート➁!F170),0)&amp;VLOOKUP($A179,入力シート➁!$A:$R,COLUMN(入力シート➁!G170),0)&amp;")",VLOOKUP($A179,入力シート➁!$A:$R,COLUMN(入力シート➁!F170),0)))</f>
        <v/>
      </c>
      <c r="Q179" s="198"/>
      <c r="R179" s="198"/>
      <c r="S179" s="124" t="str">
        <f ca="1">IF(OR(P179="",COUNT(P179)=0),"",VLOOKUP(A179,入力シート➁!$A:$R,COLUMN(入力シート➁!G170),0))</f>
        <v/>
      </c>
      <c r="T179" s="121" t="str">
        <f ca="1">IF(V179="","",IFERROR(VLOOKUP($A179,入力シート➁!$A:$R,COLUMN(入力シート➁!$C$7),0),""))</f>
        <v/>
      </c>
      <c r="U179" s="125" t="str">
        <f ca="1">IF(OR(Y179="",VLOOKUP(A179,入力シート➁!$A:$R,COLUMN(入力シート➁!D170),0)=0),"",VLOOKUP(A179,入力シート➁!$A:$R,COLUMN(入力シート➁!D170),0))</f>
        <v/>
      </c>
      <c r="V179" s="123" t="str">
        <f ca="1">IF(U179="","",VLOOKUP($A179,入力シート➁!$A:$R,COLUMN(入力シート➁!$E$7),0))</f>
        <v/>
      </c>
      <c r="W179" s="195" t="str">
        <f t="shared" ca="1" si="31"/>
        <v/>
      </c>
      <c r="X179" s="199"/>
      <c r="Y179" s="197" t="str">
        <f ca="1">IF(VLOOKUP($A179,入力シート➁!$A:$R,COLUMN(入力シート➁!H170),0)=0,"",IF(VLOOKUP($A179,入力シート➁!$A:$R,COLUMN(入力シート➁!H170),0)&lt;0,"("&amp;-VLOOKUP($A179,入力シート➁!$A:$R,COLUMN(入力シート➁!H170),0)&amp;VLOOKUP($A179,入力シート➁!$A:$R,COLUMN(入力シート➁!I170),0)&amp;")",VLOOKUP($A179,入力シート➁!$A:$R,COLUMN(入力シート➁!H170),0)))</f>
        <v/>
      </c>
      <c r="Z179" s="198"/>
      <c r="AA179" s="198"/>
      <c r="AB179" s="124" t="str">
        <f ca="1">IF(OR(Y179="",COUNT(Y179)=0),"",VLOOKUP($A179,入力シート➁!$A:$R,COLUMN(入力シート➁!G170),0))</f>
        <v/>
      </c>
      <c r="AC179" s="121" t="str">
        <f ca="1">IF(AE179="","",IFERROR(VLOOKUP($A179,入力シート➁!$A:$R,COLUMN(入力シート➁!$C$7),0),""))</f>
        <v/>
      </c>
      <c r="AD179" s="125" t="str">
        <f ca="1">IF(OR(AH179="",VLOOKUP(A179,入力シート➁!$A:$R,COLUMN(入力シート➁!D170),0)=0),"",VLOOKUP(A179,入力シート➁!$A:$R,COLUMN(入力シート➁!D170),0))</f>
        <v/>
      </c>
      <c r="AE179" s="123" t="str">
        <f ca="1">IF(AD179="","",VLOOKUP($A179,入力シート➁!$A:$R,COLUMN(入力シート➁!$E$7),0))</f>
        <v/>
      </c>
      <c r="AF179" s="195" t="str">
        <f t="shared" ca="1" si="32"/>
        <v/>
      </c>
      <c r="AG179" s="199"/>
      <c r="AH179" s="197" t="str">
        <f ca="1">IF(VLOOKUP($A179,入力シート➁!$A:$R,COLUMN(入力シート➁!J170),0)=0,"",IF(VLOOKUP($A179,入力シート➁!$A:$R,COLUMN(入力シート➁!J170),0)&lt;0,"("&amp;-VLOOKUP($A179,入力シート➁!$A:$R,COLUMN(入力シート➁!J170),0)&amp;VLOOKUP($A179,入力シート➁!$A:$R,COLUMN(入力シート➁!K170),0)&amp;")",VLOOKUP($A179,入力シート➁!$A:$R,COLUMN(入力シート➁!J170),0)))</f>
        <v/>
      </c>
      <c r="AI179" s="198"/>
      <c r="AJ179" s="198"/>
      <c r="AK179" s="124" t="str">
        <f ca="1">IF(OR(AH179="",COUNT(AH179)=0),"",VLOOKUP($A179,入力シート➁!$A:$R,COLUMN(入力シート➁!G170),0))</f>
        <v/>
      </c>
      <c r="AL179" s="121" t="str">
        <f ca="1">IF(AN179="","",IFERROR(VLOOKUP($A179,入力シート➁!$A:$R,COLUMN(入力シート➁!$C$7),0),""))</f>
        <v/>
      </c>
      <c r="AM179" s="125" t="str">
        <f ca="1">IF(OR(AQ179=0,AQ179="",VLOOKUP(A179,入力シート➁!$A:$R,COLUMN(入力シート➁!D170),0)=0),"",VLOOKUP(A179,入力シート➁!$A:$R,COLUMN(入力シート➁!D170),0))</f>
        <v/>
      </c>
      <c r="AN179" s="123" t="str">
        <f ca="1">IF(AM179="","",VLOOKUP($A179,入力シート➁!$A:$R,COLUMN(入力シート➁!$E$7),0))</f>
        <v/>
      </c>
      <c r="AO179" s="195" t="str">
        <f t="shared" ca="1" si="33"/>
        <v/>
      </c>
      <c r="AP179" s="199"/>
      <c r="AQ179" s="197" t="str">
        <f ca="1">IF(AND(VLOOKUP($A179,入力シート➁!$A:$R,COLUMN(入力シート➁!L170),0)=0,VLOOKUP($A179,入力シート➁!$A:$R,COLUMN(入力シート➁!B170),0)=""),"",IF(VLOOKUP($A179,入力シート➁!$A:$R,COLUMN(入力シート➁!L170),0)&lt;0,"("&amp;-VLOOKUP($A179,入力シート➁!$A:$R,COLUMN(入力シート➁!L170),0)&amp;VLOOKUP($A179,入力シート➁!$A:$R,COLUMN(入力シート➁!M170),0)&amp;")",VLOOKUP($A179,入力シート➁!$A:$R,COLUMN(入力シート➁!L170),0)))</f>
        <v/>
      </c>
      <c r="AR179" s="198"/>
      <c r="AS179" s="198"/>
      <c r="AT179" s="124" t="str">
        <f ca="1">IF(OR(AQ179="",COUNT(AQ179)=0),"",VLOOKUP($A179,入力シート➁!$A:$R,COLUMN(入力シート➁!G170),0))</f>
        <v/>
      </c>
      <c r="AU179" s="200" t="str">
        <f ca="1">IF(VLOOKUP(A179,入力シート➁!$A:$R,COLUMN(入力シート➁!R170),0)=0,"",VLOOKUP(A179,入力シート➁!$A:$R,COLUMN(入力シート➁!R170),0))</f>
        <v/>
      </c>
      <c r="AV179" s="200"/>
      <c r="AW179" s="200"/>
      <c r="AX179" s="200"/>
      <c r="AY179" s="200"/>
      <c r="AZ179" s="200"/>
      <c r="BA179" s="200"/>
      <c r="BB179" s="200"/>
      <c r="BC179" s="200"/>
      <c r="BE179" s="17" t="str">
        <f ca="1">IF($B178="","非表示","表示")</f>
        <v>非表示</v>
      </c>
    </row>
    <row r="180" spans="1:57" ht="46.5" customHeight="1">
      <c r="A180" s="17">
        <f t="shared" ca="1" si="34"/>
        <v>57</v>
      </c>
      <c r="B180" s="192" t="str">
        <f ca="1">IF(AND(VLOOKUP(A180,入力シート➁!$A:$B,COLUMN(入力シート➁!$B$5),0)=0,AU180=""),"",IF(AND(VLOOKUP(A180,入力シート➁!$A:$B,COLUMN(入力シート➁!$B$5),0)=0,AU180&lt;&gt;""),IFERROR(IF(AND(OFFSET(B180,-2,0,1,1)=$B$14,OFFSET(B180,-19,0,1,1)="　　　　　　　〃"),OFFSET(B180,-20,0,1,1),IF(AND(OFFSET(B180,-2,0,1,1)=$B$14,OFFSET(B180,-19,0,1,1)&lt;&gt;"　　　　　　　〃"),OFFSET(B180,-19,0,1,1),"　　　　　　　〃")),"　　　　　　　〃"),(VLOOKUP(A180,入力シート➁!$A:$B,COLUMN(入力シート➁!$B$5),0))))</f>
        <v/>
      </c>
      <c r="C180" s="193"/>
      <c r="D180" s="193"/>
      <c r="E180" s="193"/>
      <c r="F180" s="193"/>
      <c r="G180" s="193"/>
      <c r="H180" s="193"/>
      <c r="I180" s="193"/>
      <c r="J180" s="194"/>
      <c r="K180" s="121" t="str">
        <f ca="1">IF(M180="","",IFERROR(VLOOKUP($A180,入力シート➁!$A:$R,COLUMN(入力シート➁!$C$7),0),""))</f>
        <v/>
      </c>
      <c r="L180" s="122" t="str">
        <f ca="1">IF(OR(P180="",VLOOKUP(A180,入力シート➁!$A:$R,COLUMN(入力シート➁!D171),0)=0),"",VLOOKUP(A180,入力シート➁!$A:$R,COLUMN(入力シート➁!D171),0))</f>
        <v/>
      </c>
      <c r="M180" s="123" t="str">
        <f ca="1">IF(L180="","",VLOOKUP($A180,入力シート➁!$A:$R,COLUMN(入力シート➁!$E$7),0))</f>
        <v/>
      </c>
      <c r="N180" s="195" t="str">
        <f t="shared" ca="1" si="30"/>
        <v/>
      </c>
      <c r="O180" s="196"/>
      <c r="P180" s="197" t="str">
        <f ca="1">IF(VLOOKUP($A180,入力シート➁!$A:$R,COLUMN(入力シート➁!F171),0)=0,"",IF(VLOOKUP($A180,入力シート➁!$A:$R,COLUMN(入力シート➁!F171),0)&lt;0,"("&amp;-VLOOKUP($A180,入力シート➁!$A:$R,COLUMN(入力シート➁!F171),0)&amp;VLOOKUP($A180,入力シート➁!$A:$R,COLUMN(入力シート➁!G171),0)&amp;")",VLOOKUP($A180,入力シート➁!$A:$R,COLUMN(入力シート➁!F171),0)))</f>
        <v/>
      </c>
      <c r="Q180" s="198"/>
      <c r="R180" s="198"/>
      <c r="S180" s="124" t="str">
        <f ca="1">IF(OR(P180="",COUNT(P180)=0),"",VLOOKUP(A180,入力シート➁!$A:$R,COLUMN(入力シート➁!G171),0))</f>
        <v/>
      </c>
      <c r="T180" s="121" t="str">
        <f ca="1">IF(V180="","",IFERROR(VLOOKUP($A180,入力シート➁!$A:$R,COLUMN(入力シート➁!$C$7),0),""))</f>
        <v/>
      </c>
      <c r="U180" s="125" t="str">
        <f ca="1">IF(OR(Y180="",VLOOKUP(A180,入力シート➁!$A:$R,COLUMN(入力シート➁!D171),0)=0),"",VLOOKUP(A180,入力シート➁!$A:$R,COLUMN(入力シート➁!D171),0))</f>
        <v/>
      </c>
      <c r="V180" s="123" t="str">
        <f ca="1">IF(U180="","",VLOOKUP($A180,入力シート➁!$A:$R,COLUMN(入力シート➁!$E$7),0))</f>
        <v/>
      </c>
      <c r="W180" s="195" t="str">
        <f t="shared" ca="1" si="31"/>
        <v/>
      </c>
      <c r="X180" s="199"/>
      <c r="Y180" s="197" t="str">
        <f ca="1">IF(VLOOKUP($A180,入力シート➁!$A:$R,COLUMN(入力シート➁!H171),0)=0,"",IF(VLOOKUP($A180,入力シート➁!$A:$R,COLUMN(入力シート➁!H171),0)&lt;0,"("&amp;-VLOOKUP($A180,入力シート➁!$A:$R,COLUMN(入力シート➁!H171),0)&amp;VLOOKUP($A180,入力シート➁!$A:$R,COLUMN(入力シート➁!I171),0)&amp;")",VLOOKUP($A180,入力シート➁!$A:$R,COLUMN(入力シート➁!H171),0)))</f>
        <v/>
      </c>
      <c r="Z180" s="198"/>
      <c r="AA180" s="198"/>
      <c r="AB180" s="124" t="str">
        <f ca="1">IF(OR(Y180="",COUNT(Y180)=0),"",VLOOKUP($A180,入力シート➁!$A:$R,COLUMN(入力シート➁!G171),0))</f>
        <v/>
      </c>
      <c r="AC180" s="121" t="str">
        <f ca="1">IF(AE180="","",IFERROR(VLOOKUP($A180,入力シート➁!$A:$R,COLUMN(入力シート➁!$C$7),0),""))</f>
        <v/>
      </c>
      <c r="AD180" s="125" t="str">
        <f ca="1">IF(OR(AH180="",VLOOKUP(A180,入力シート➁!$A:$R,COLUMN(入力シート➁!D171),0)=0),"",VLOOKUP(A180,入力シート➁!$A:$R,COLUMN(入力シート➁!D171),0))</f>
        <v/>
      </c>
      <c r="AE180" s="123" t="str">
        <f ca="1">IF(AD180="","",VLOOKUP($A180,入力シート➁!$A:$R,COLUMN(入力シート➁!$E$7),0))</f>
        <v/>
      </c>
      <c r="AF180" s="195" t="str">
        <f t="shared" ca="1" si="32"/>
        <v/>
      </c>
      <c r="AG180" s="199"/>
      <c r="AH180" s="197" t="str">
        <f ca="1">IF(VLOOKUP($A180,入力シート➁!$A:$R,COLUMN(入力シート➁!J171),0)=0,"",IF(VLOOKUP($A180,入力シート➁!$A:$R,COLUMN(入力シート➁!J171),0)&lt;0,"("&amp;-VLOOKUP($A180,入力シート➁!$A:$R,COLUMN(入力シート➁!J171),0)&amp;VLOOKUP($A180,入力シート➁!$A:$R,COLUMN(入力シート➁!K171),0)&amp;")",VLOOKUP($A180,入力シート➁!$A:$R,COLUMN(入力シート➁!J171),0)))</f>
        <v/>
      </c>
      <c r="AI180" s="198"/>
      <c r="AJ180" s="198"/>
      <c r="AK180" s="124" t="str">
        <f ca="1">IF(OR(AH180="",COUNT(AH180)=0),"",VLOOKUP($A180,入力シート➁!$A:$R,COLUMN(入力シート➁!G171),0))</f>
        <v/>
      </c>
      <c r="AL180" s="121" t="str">
        <f ca="1">IF(AN180="","",IFERROR(VLOOKUP($A180,入力シート➁!$A:$R,COLUMN(入力シート➁!$C$7),0),""))</f>
        <v/>
      </c>
      <c r="AM180" s="125" t="str">
        <f ca="1">IF(OR(AQ180=0,AQ180="",VLOOKUP(A180,入力シート➁!$A:$R,COLUMN(入力シート➁!D171),0)=0),"",VLOOKUP(A180,入力シート➁!$A:$R,COLUMN(入力シート➁!D171),0))</f>
        <v/>
      </c>
      <c r="AN180" s="123" t="str">
        <f ca="1">IF(AM180="","",VLOOKUP($A180,入力シート➁!$A:$R,COLUMN(入力シート➁!$E$7),0))</f>
        <v/>
      </c>
      <c r="AO180" s="195" t="str">
        <f t="shared" ca="1" si="33"/>
        <v/>
      </c>
      <c r="AP180" s="199"/>
      <c r="AQ180" s="197" t="str">
        <f ca="1">IF(AND(VLOOKUP($A180,入力シート➁!$A:$R,COLUMN(入力シート➁!L171),0)=0,VLOOKUP($A180,入力シート➁!$A:$R,COLUMN(入力シート➁!B171),0)=""),"",IF(VLOOKUP($A180,入力シート➁!$A:$R,COLUMN(入力シート➁!L171),0)&lt;0,"("&amp;-VLOOKUP($A180,入力シート➁!$A:$R,COLUMN(入力シート➁!L171),0)&amp;VLOOKUP($A180,入力シート➁!$A:$R,COLUMN(入力シート➁!M171),0)&amp;")",VLOOKUP($A180,入力シート➁!$A:$R,COLUMN(入力シート➁!L171),0)))</f>
        <v/>
      </c>
      <c r="AR180" s="198"/>
      <c r="AS180" s="198"/>
      <c r="AT180" s="124" t="str">
        <f ca="1">IF(OR(AQ180="",COUNT(AQ180)=0),"",VLOOKUP($A180,入力シート➁!$A:$R,COLUMN(入力シート➁!G171),0))</f>
        <v/>
      </c>
      <c r="AU180" s="200" t="str">
        <f ca="1">IF(VLOOKUP(A180,入力シート➁!$A:$R,COLUMN(入力シート➁!R171),0)=0,"",VLOOKUP(A180,入力シート➁!$A:$R,COLUMN(入力シート➁!R171),0))</f>
        <v/>
      </c>
      <c r="AV180" s="200"/>
      <c r="AW180" s="200"/>
      <c r="AX180" s="200"/>
      <c r="AY180" s="200"/>
      <c r="AZ180" s="200"/>
      <c r="BA180" s="200"/>
      <c r="BB180" s="200"/>
      <c r="BC180" s="200"/>
      <c r="BE180" s="17" t="str">
        <f ca="1">IF($B178="","非表示","表示")</f>
        <v>非表示</v>
      </c>
    </row>
    <row r="181" spans="1:57" ht="46.5" customHeight="1">
      <c r="A181" s="17">
        <f t="shared" ca="1" si="34"/>
        <v>58</v>
      </c>
      <c r="B181" s="192" t="str">
        <f ca="1">IF(AND(VLOOKUP(A181,入力シート➁!$A:$B,COLUMN(入力シート➁!$B$5),0)=0,AU181=""),"",IF(AND(VLOOKUP(A181,入力シート➁!$A:$B,COLUMN(入力シート➁!$B$5),0)=0,AU181&lt;&gt;""),IFERROR(IF(AND(OFFSET(B181,-2,0,1,1)=$B$14,OFFSET(B181,-19,0,1,1)="　　　　　　　〃"),OFFSET(B181,-20,0,1,1),IF(AND(OFFSET(B181,-2,0,1,1)=$B$14,OFFSET(B181,-19,0,1,1)&lt;&gt;"　　　　　　　〃"),OFFSET(B181,-19,0,1,1),"　　　　　　　〃")),"　　　　　　　〃"),(VLOOKUP(A181,入力シート➁!$A:$B,COLUMN(入力シート➁!$B$5),0))))</f>
        <v/>
      </c>
      <c r="C181" s="193"/>
      <c r="D181" s="193"/>
      <c r="E181" s="193"/>
      <c r="F181" s="193"/>
      <c r="G181" s="193"/>
      <c r="H181" s="193"/>
      <c r="I181" s="193"/>
      <c r="J181" s="194"/>
      <c r="K181" s="121" t="str">
        <f ca="1">IF(M181="","",IFERROR(VLOOKUP($A181,入力シート➁!$A:$R,COLUMN(入力シート➁!$C$7),0),""))</f>
        <v/>
      </c>
      <c r="L181" s="122" t="str">
        <f ca="1">IF(OR(P181="",VLOOKUP(A181,入力シート➁!$A:$R,COLUMN(入力シート➁!D172),0)=0),"",VLOOKUP(A181,入力シート➁!$A:$R,COLUMN(入力シート➁!D172),0))</f>
        <v/>
      </c>
      <c r="M181" s="123" t="str">
        <f ca="1">IF(L181="","",VLOOKUP($A181,入力シート➁!$A:$R,COLUMN(入力シート➁!$E$7),0))</f>
        <v/>
      </c>
      <c r="N181" s="195" t="str">
        <f t="shared" ca="1" si="30"/>
        <v/>
      </c>
      <c r="O181" s="196"/>
      <c r="P181" s="197" t="str">
        <f ca="1">IF(VLOOKUP($A181,入力シート➁!$A:$R,COLUMN(入力シート➁!F172),0)=0,"",IF(VLOOKUP($A181,入力シート➁!$A:$R,COLUMN(入力シート➁!F172),0)&lt;0,"("&amp;-VLOOKUP($A181,入力シート➁!$A:$R,COLUMN(入力シート➁!F172),0)&amp;VLOOKUP($A181,入力シート➁!$A:$R,COLUMN(入力シート➁!G172),0)&amp;")",VLOOKUP($A181,入力シート➁!$A:$R,COLUMN(入力シート➁!F172),0)))</f>
        <v/>
      </c>
      <c r="Q181" s="198"/>
      <c r="R181" s="198"/>
      <c r="S181" s="124" t="str">
        <f ca="1">IF(OR(P181="",COUNT(P181)=0),"",VLOOKUP(A181,入力シート➁!$A:$R,COLUMN(入力シート➁!G172),0))</f>
        <v/>
      </c>
      <c r="T181" s="121" t="str">
        <f ca="1">IF(V181="","",IFERROR(VLOOKUP($A181,入力シート➁!$A:$R,COLUMN(入力シート➁!$C$7),0),""))</f>
        <v/>
      </c>
      <c r="U181" s="125" t="str">
        <f ca="1">IF(OR(Y181="",VLOOKUP(A181,入力シート➁!$A:$R,COLUMN(入力シート➁!D172),0)=0),"",VLOOKUP(A181,入力シート➁!$A:$R,COLUMN(入力シート➁!D172),0))</f>
        <v/>
      </c>
      <c r="V181" s="123" t="str">
        <f ca="1">IF(U181="","",VLOOKUP($A181,入力シート➁!$A:$R,COLUMN(入力シート➁!$E$7),0))</f>
        <v/>
      </c>
      <c r="W181" s="195" t="str">
        <f t="shared" ca="1" si="31"/>
        <v/>
      </c>
      <c r="X181" s="199"/>
      <c r="Y181" s="197" t="str">
        <f ca="1">IF(VLOOKUP($A181,入力シート➁!$A:$R,COLUMN(入力シート➁!H172),0)=0,"",IF(VLOOKUP($A181,入力シート➁!$A:$R,COLUMN(入力シート➁!H172),0)&lt;0,"("&amp;-VLOOKUP($A181,入力シート➁!$A:$R,COLUMN(入力シート➁!H172),0)&amp;VLOOKUP($A181,入力シート➁!$A:$R,COLUMN(入力シート➁!I172),0)&amp;")",VLOOKUP($A181,入力シート➁!$A:$R,COLUMN(入力シート➁!H172),0)))</f>
        <v/>
      </c>
      <c r="Z181" s="198"/>
      <c r="AA181" s="198"/>
      <c r="AB181" s="124" t="str">
        <f ca="1">IF(OR(Y181="",COUNT(Y181)=0),"",VLOOKUP($A181,入力シート➁!$A:$R,COLUMN(入力シート➁!G172),0))</f>
        <v/>
      </c>
      <c r="AC181" s="121" t="str">
        <f ca="1">IF(AE181="","",IFERROR(VLOOKUP($A181,入力シート➁!$A:$R,COLUMN(入力シート➁!$C$7),0),""))</f>
        <v/>
      </c>
      <c r="AD181" s="125" t="str">
        <f ca="1">IF(OR(AH181="",VLOOKUP(A181,入力シート➁!$A:$R,COLUMN(入力シート➁!D172),0)=0),"",VLOOKUP(A181,入力シート➁!$A:$R,COLUMN(入力シート➁!D172),0))</f>
        <v/>
      </c>
      <c r="AE181" s="123" t="str">
        <f ca="1">IF(AD181="","",VLOOKUP($A181,入力シート➁!$A:$R,COLUMN(入力シート➁!$E$7),0))</f>
        <v/>
      </c>
      <c r="AF181" s="195" t="str">
        <f t="shared" ca="1" si="32"/>
        <v/>
      </c>
      <c r="AG181" s="199"/>
      <c r="AH181" s="197" t="str">
        <f ca="1">IF(VLOOKUP($A181,入力シート➁!$A:$R,COLUMN(入力シート➁!J172),0)=0,"",IF(VLOOKUP($A181,入力シート➁!$A:$R,COLUMN(入力シート➁!J172),0)&lt;0,"("&amp;-VLOOKUP($A181,入力シート➁!$A:$R,COLUMN(入力シート➁!J172),0)&amp;VLOOKUP($A181,入力シート➁!$A:$R,COLUMN(入力シート➁!K172),0)&amp;")",VLOOKUP($A181,入力シート➁!$A:$R,COLUMN(入力シート➁!J172),0)))</f>
        <v/>
      </c>
      <c r="AI181" s="198"/>
      <c r="AJ181" s="198"/>
      <c r="AK181" s="124" t="str">
        <f ca="1">IF(OR(AH181="",COUNT(AH181)=0),"",VLOOKUP($A181,入力シート➁!$A:$R,COLUMN(入力シート➁!G172),0))</f>
        <v/>
      </c>
      <c r="AL181" s="121" t="str">
        <f ca="1">IF(AN181="","",IFERROR(VLOOKUP($A181,入力シート➁!$A:$R,COLUMN(入力シート➁!$C$7),0),""))</f>
        <v/>
      </c>
      <c r="AM181" s="125" t="str">
        <f ca="1">IF(OR(AQ181=0,AQ181="",VLOOKUP(A181,入力シート➁!$A:$R,COLUMN(入力シート➁!D172),0)=0),"",VLOOKUP(A181,入力シート➁!$A:$R,COLUMN(入力シート➁!D172),0))</f>
        <v/>
      </c>
      <c r="AN181" s="123" t="str">
        <f ca="1">IF(AM181="","",VLOOKUP($A181,入力シート➁!$A:$R,COLUMN(入力シート➁!$E$7),0))</f>
        <v/>
      </c>
      <c r="AO181" s="195" t="str">
        <f t="shared" ca="1" si="33"/>
        <v/>
      </c>
      <c r="AP181" s="199"/>
      <c r="AQ181" s="197" t="str">
        <f ca="1">IF(AND(VLOOKUP($A181,入力シート➁!$A:$R,COLUMN(入力シート➁!L172),0)=0,VLOOKUP($A181,入力シート➁!$A:$R,COLUMN(入力シート➁!B172),0)=""),"",IF(VLOOKUP($A181,入力シート➁!$A:$R,COLUMN(入力シート➁!L172),0)&lt;0,"("&amp;-VLOOKUP($A181,入力シート➁!$A:$R,COLUMN(入力シート➁!L172),0)&amp;VLOOKUP($A181,入力シート➁!$A:$R,COLUMN(入力シート➁!M172),0)&amp;")",VLOOKUP($A181,入力シート➁!$A:$R,COLUMN(入力シート➁!L172),0)))</f>
        <v/>
      </c>
      <c r="AR181" s="198"/>
      <c r="AS181" s="198"/>
      <c r="AT181" s="124" t="str">
        <f ca="1">IF(OR(AQ181="",COUNT(AQ181)=0),"",VLOOKUP($A181,入力シート➁!$A:$R,COLUMN(入力シート➁!G172),0))</f>
        <v/>
      </c>
      <c r="AU181" s="200" t="str">
        <f ca="1">IF(VLOOKUP(A181,入力シート➁!$A:$R,COLUMN(入力シート➁!R172),0)=0,"",VLOOKUP(A181,入力シート➁!$A:$R,COLUMN(入力シート➁!R172),0))</f>
        <v/>
      </c>
      <c r="AV181" s="200"/>
      <c r="AW181" s="200"/>
      <c r="AX181" s="200"/>
      <c r="AY181" s="200"/>
      <c r="AZ181" s="200"/>
      <c r="BA181" s="200"/>
      <c r="BB181" s="200"/>
      <c r="BC181" s="200"/>
      <c r="BE181" s="17" t="str">
        <f ca="1">IF($B178="","非表示","表示")</f>
        <v>非表示</v>
      </c>
    </row>
    <row r="182" spans="1:57" ht="46.5" customHeight="1">
      <c r="A182" s="17">
        <f t="shared" ca="1" si="34"/>
        <v>59</v>
      </c>
      <c r="B182" s="192" t="str">
        <f ca="1">IF(AND(VLOOKUP(A182,入力シート➁!$A:$B,COLUMN(入力シート➁!$B$5),0)=0,AU182=""),"",IF(AND(VLOOKUP(A182,入力シート➁!$A:$B,COLUMN(入力シート➁!$B$5),0)=0,AU182&lt;&gt;""),IFERROR(IF(AND(OFFSET(B182,-2,0,1,1)=$B$14,OFFSET(B182,-19,0,1,1)="　　　　　　　〃"),OFFSET(B182,-20,0,1,1),IF(AND(OFFSET(B182,-2,0,1,1)=$B$14,OFFSET(B182,-19,0,1,1)&lt;&gt;"　　　　　　　〃"),OFFSET(B182,-19,0,1,1),"　　　　　　　〃")),"　　　　　　　〃"),(VLOOKUP(A182,入力シート➁!$A:$B,COLUMN(入力シート➁!$B$5),0))))</f>
        <v/>
      </c>
      <c r="C182" s="193"/>
      <c r="D182" s="193"/>
      <c r="E182" s="193"/>
      <c r="F182" s="193"/>
      <c r="G182" s="193"/>
      <c r="H182" s="193"/>
      <c r="I182" s="193"/>
      <c r="J182" s="194"/>
      <c r="K182" s="121" t="str">
        <f ca="1">IF(M182="","",IFERROR(VLOOKUP($A182,入力シート➁!$A:$R,COLUMN(入力シート➁!$C$7),0),""))</f>
        <v/>
      </c>
      <c r="L182" s="122" t="str">
        <f ca="1">IF(OR(P182="",VLOOKUP(A182,入力シート➁!$A:$R,COLUMN(入力シート➁!D173),0)=0),"",VLOOKUP(A182,入力シート➁!$A:$R,COLUMN(入力シート➁!D173),0))</f>
        <v/>
      </c>
      <c r="M182" s="123" t="str">
        <f ca="1">IF(L182="","",VLOOKUP($A182,入力シート➁!$A:$R,COLUMN(入力シート➁!$E$7),0))</f>
        <v/>
      </c>
      <c r="N182" s="195" t="str">
        <f t="shared" ca="1" si="30"/>
        <v/>
      </c>
      <c r="O182" s="196"/>
      <c r="P182" s="197" t="str">
        <f ca="1">IF(VLOOKUP($A182,入力シート➁!$A:$R,COLUMN(入力シート➁!F173),0)=0,"",IF(VLOOKUP($A182,入力シート➁!$A:$R,COLUMN(入力シート➁!F173),0)&lt;0,"("&amp;-VLOOKUP($A182,入力シート➁!$A:$R,COLUMN(入力シート➁!F173),0)&amp;VLOOKUP($A182,入力シート➁!$A:$R,COLUMN(入力シート➁!G173),0)&amp;")",VLOOKUP($A182,入力シート➁!$A:$R,COLUMN(入力シート➁!F173),0)))</f>
        <v/>
      </c>
      <c r="Q182" s="198"/>
      <c r="R182" s="198"/>
      <c r="S182" s="124" t="str">
        <f ca="1">IF(OR(P182="",COUNT(P182)=0),"",VLOOKUP(A182,入力シート➁!$A:$R,COLUMN(入力シート➁!G173),0))</f>
        <v/>
      </c>
      <c r="T182" s="121" t="str">
        <f ca="1">IF(V182="","",IFERROR(VLOOKUP($A182,入力シート➁!$A:$R,COLUMN(入力シート➁!$C$7),0),""))</f>
        <v/>
      </c>
      <c r="U182" s="125" t="str">
        <f ca="1">IF(OR(Y182="",VLOOKUP(A182,入力シート➁!$A:$R,COLUMN(入力シート➁!D173),0)=0),"",VLOOKUP(A182,入力シート➁!$A:$R,COLUMN(入力シート➁!D173),0))</f>
        <v/>
      </c>
      <c r="V182" s="123" t="str">
        <f ca="1">IF(U182="","",VLOOKUP($A182,入力シート➁!$A:$R,COLUMN(入力シート➁!$E$7),0))</f>
        <v/>
      </c>
      <c r="W182" s="195" t="str">
        <f t="shared" ca="1" si="31"/>
        <v/>
      </c>
      <c r="X182" s="199"/>
      <c r="Y182" s="197" t="str">
        <f ca="1">IF(VLOOKUP($A182,入力シート➁!$A:$R,COLUMN(入力シート➁!H173),0)=0,"",IF(VLOOKUP($A182,入力シート➁!$A:$R,COLUMN(入力シート➁!H173),0)&lt;0,"("&amp;-VLOOKUP($A182,入力シート➁!$A:$R,COLUMN(入力シート➁!H173),0)&amp;VLOOKUP($A182,入力シート➁!$A:$R,COLUMN(入力シート➁!I173),0)&amp;")",VLOOKUP($A182,入力シート➁!$A:$R,COLUMN(入力シート➁!H173),0)))</f>
        <v/>
      </c>
      <c r="Z182" s="198"/>
      <c r="AA182" s="198"/>
      <c r="AB182" s="124" t="str">
        <f ca="1">IF(OR(Y182="",COUNT(Y182)=0),"",VLOOKUP($A182,入力シート➁!$A:$R,COLUMN(入力シート➁!G173),0))</f>
        <v/>
      </c>
      <c r="AC182" s="121" t="str">
        <f ca="1">IF(AE182="","",IFERROR(VLOOKUP($A182,入力シート➁!$A:$R,COLUMN(入力シート➁!$C$7),0),""))</f>
        <v/>
      </c>
      <c r="AD182" s="125" t="str">
        <f ca="1">IF(OR(AH182="",VLOOKUP(A182,入力シート➁!$A:$R,COLUMN(入力シート➁!D173),0)=0),"",VLOOKUP(A182,入力シート➁!$A:$R,COLUMN(入力シート➁!D173),0))</f>
        <v/>
      </c>
      <c r="AE182" s="123" t="str">
        <f ca="1">IF(AD182="","",VLOOKUP($A182,入力シート➁!$A:$R,COLUMN(入力シート➁!$E$7),0))</f>
        <v/>
      </c>
      <c r="AF182" s="195" t="str">
        <f t="shared" ca="1" si="32"/>
        <v/>
      </c>
      <c r="AG182" s="199"/>
      <c r="AH182" s="197" t="str">
        <f ca="1">IF(VLOOKUP($A182,入力シート➁!$A:$R,COLUMN(入力シート➁!J173),0)=0,"",IF(VLOOKUP($A182,入力シート➁!$A:$R,COLUMN(入力シート➁!J173),0)&lt;0,"("&amp;-VLOOKUP($A182,入力シート➁!$A:$R,COLUMN(入力シート➁!J173),0)&amp;VLOOKUP($A182,入力シート➁!$A:$R,COLUMN(入力シート➁!K173),0)&amp;")",VLOOKUP($A182,入力シート➁!$A:$R,COLUMN(入力シート➁!J173),0)))</f>
        <v/>
      </c>
      <c r="AI182" s="198"/>
      <c r="AJ182" s="198"/>
      <c r="AK182" s="124" t="str">
        <f ca="1">IF(OR(AH182="",COUNT(AH182)=0),"",VLOOKUP($A182,入力シート➁!$A:$R,COLUMN(入力シート➁!G173),0))</f>
        <v/>
      </c>
      <c r="AL182" s="121" t="str">
        <f ca="1">IF(AN182="","",IFERROR(VLOOKUP($A182,入力シート➁!$A:$R,COLUMN(入力シート➁!$C$7),0),""))</f>
        <v/>
      </c>
      <c r="AM182" s="125" t="str">
        <f ca="1">IF(OR(AQ182=0,AQ182="",VLOOKUP(A182,入力シート➁!$A:$R,COLUMN(入力シート➁!D173),0)=0),"",VLOOKUP(A182,入力シート➁!$A:$R,COLUMN(入力シート➁!D173),0))</f>
        <v/>
      </c>
      <c r="AN182" s="123" t="str">
        <f ca="1">IF(AM182="","",VLOOKUP($A182,入力シート➁!$A:$R,COLUMN(入力シート➁!$E$7),0))</f>
        <v/>
      </c>
      <c r="AO182" s="195" t="str">
        <f t="shared" ca="1" si="33"/>
        <v/>
      </c>
      <c r="AP182" s="199"/>
      <c r="AQ182" s="197" t="str">
        <f ca="1">IF(AND(VLOOKUP($A182,入力シート➁!$A:$R,COLUMN(入力シート➁!L173),0)=0,VLOOKUP($A182,入力シート➁!$A:$R,COLUMN(入力シート➁!B173),0)=""),"",IF(VLOOKUP($A182,入力シート➁!$A:$R,COLUMN(入力シート➁!L173),0)&lt;0,"("&amp;-VLOOKUP($A182,入力シート➁!$A:$R,COLUMN(入力シート➁!L173),0)&amp;VLOOKUP($A182,入力シート➁!$A:$R,COLUMN(入力シート➁!M173),0)&amp;")",VLOOKUP($A182,入力シート➁!$A:$R,COLUMN(入力シート➁!L173),0)))</f>
        <v/>
      </c>
      <c r="AR182" s="198"/>
      <c r="AS182" s="198"/>
      <c r="AT182" s="124" t="str">
        <f ca="1">IF(OR(AQ182="",COUNT(AQ182)=0),"",VLOOKUP($A182,入力シート➁!$A:$R,COLUMN(入力シート➁!G173),0))</f>
        <v/>
      </c>
      <c r="AU182" s="200" t="str">
        <f ca="1">IF(VLOOKUP(A182,入力シート➁!$A:$R,COLUMN(入力シート➁!R173),0)=0,"",VLOOKUP(A182,入力シート➁!$A:$R,COLUMN(入力シート➁!R173),0))</f>
        <v/>
      </c>
      <c r="AV182" s="200"/>
      <c r="AW182" s="200"/>
      <c r="AX182" s="200"/>
      <c r="AY182" s="200"/>
      <c r="AZ182" s="200"/>
      <c r="BA182" s="200"/>
      <c r="BB182" s="200"/>
      <c r="BC182" s="200"/>
      <c r="BE182" s="17" t="str">
        <f ca="1">IF($B178="","非表示","表示")</f>
        <v>非表示</v>
      </c>
    </row>
    <row r="183" spans="1:57" ht="46.5" customHeight="1">
      <c r="A183" s="17">
        <f t="shared" ca="1" si="34"/>
        <v>60</v>
      </c>
      <c r="B183" s="192" t="str">
        <f ca="1">IF(AND(VLOOKUP(A183,入力シート➁!$A:$B,COLUMN(入力シート➁!$B$5),0)=0,AU183=""),"",IF(AND(VLOOKUP(A183,入力シート➁!$A:$B,COLUMN(入力シート➁!$B$5),0)=0,AU183&lt;&gt;""),IFERROR(IF(AND(OFFSET(B183,-2,0,1,1)=$B$14,OFFSET(B183,-19,0,1,1)="　　　　　　　〃"),OFFSET(B183,-20,0,1,1),IF(AND(OFFSET(B183,-2,0,1,1)=$B$14,OFFSET(B183,-19,0,1,1)&lt;&gt;"　　　　　　　〃"),OFFSET(B183,-19,0,1,1),"　　　　　　　〃")),"　　　　　　　〃"),(VLOOKUP(A183,入力シート➁!$A:$B,COLUMN(入力シート➁!$B$5),0))))</f>
        <v/>
      </c>
      <c r="C183" s="193"/>
      <c r="D183" s="193"/>
      <c r="E183" s="193"/>
      <c r="F183" s="193"/>
      <c r="G183" s="193"/>
      <c r="H183" s="193"/>
      <c r="I183" s="193"/>
      <c r="J183" s="194"/>
      <c r="K183" s="121" t="str">
        <f ca="1">IF(M183="","",IFERROR(VLOOKUP($A183,入力シート➁!$A:$R,COLUMN(入力シート➁!$C$7),0),""))</f>
        <v/>
      </c>
      <c r="L183" s="122" t="str">
        <f ca="1">IF(OR(P183="",VLOOKUP(A183,入力シート➁!$A:$R,COLUMN(入力シート➁!D174),0)=0),"",VLOOKUP(A183,入力シート➁!$A:$R,COLUMN(入力シート➁!D174),0))</f>
        <v/>
      </c>
      <c r="M183" s="123" t="str">
        <f ca="1">IF(L183="","",VLOOKUP($A183,入力シート➁!$A:$R,COLUMN(入力シート➁!$E$7),0))</f>
        <v/>
      </c>
      <c r="N183" s="195" t="str">
        <f t="shared" ca="1" si="30"/>
        <v/>
      </c>
      <c r="O183" s="196"/>
      <c r="P183" s="197" t="str">
        <f ca="1">IF(VLOOKUP($A183,入力シート➁!$A:$R,COLUMN(入力シート➁!F174),0)=0,"",IF(VLOOKUP($A183,入力シート➁!$A:$R,COLUMN(入力シート➁!F174),0)&lt;0,"("&amp;-VLOOKUP($A183,入力シート➁!$A:$R,COLUMN(入力シート➁!F174),0)&amp;VLOOKUP($A183,入力シート➁!$A:$R,COLUMN(入力シート➁!G174),0)&amp;")",VLOOKUP($A183,入力シート➁!$A:$R,COLUMN(入力シート➁!F174),0)))</f>
        <v/>
      </c>
      <c r="Q183" s="198"/>
      <c r="R183" s="198"/>
      <c r="S183" s="124" t="str">
        <f ca="1">IF(OR(P183="",COUNT(P183)=0),"",VLOOKUP(A183,入力シート➁!$A:$R,COLUMN(入力シート➁!G174),0))</f>
        <v/>
      </c>
      <c r="T183" s="121" t="str">
        <f ca="1">IF(V183="","",IFERROR(VLOOKUP($A183,入力シート➁!$A:$R,COLUMN(入力シート➁!$C$7),0),""))</f>
        <v/>
      </c>
      <c r="U183" s="125" t="str">
        <f ca="1">IF(OR(Y183="",VLOOKUP(A183,入力シート➁!$A:$R,COLUMN(入力シート➁!D174),0)=0),"",VLOOKUP(A183,入力シート➁!$A:$R,COLUMN(入力シート➁!D174),0))</f>
        <v/>
      </c>
      <c r="V183" s="123" t="str">
        <f ca="1">IF(U183="","",VLOOKUP($A183,入力シート➁!$A:$R,COLUMN(入力シート➁!$E$7),0))</f>
        <v/>
      </c>
      <c r="W183" s="195" t="str">
        <f t="shared" ca="1" si="31"/>
        <v/>
      </c>
      <c r="X183" s="199"/>
      <c r="Y183" s="197" t="str">
        <f ca="1">IF(VLOOKUP($A183,入力シート➁!$A:$R,COLUMN(入力シート➁!H174),0)=0,"",IF(VLOOKUP($A183,入力シート➁!$A:$R,COLUMN(入力シート➁!H174),0)&lt;0,"("&amp;-VLOOKUP($A183,入力シート➁!$A:$R,COLUMN(入力シート➁!H174),0)&amp;VLOOKUP($A183,入力シート➁!$A:$R,COLUMN(入力シート➁!I174),0)&amp;")",VLOOKUP($A183,入力シート➁!$A:$R,COLUMN(入力シート➁!H174),0)))</f>
        <v/>
      </c>
      <c r="Z183" s="198"/>
      <c r="AA183" s="198"/>
      <c r="AB183" s="124" t="str">
        <f ca="1">IF(OR(Y183="",COUNT(Y183)=0),"",VLOOKUP($A183,入力シート➁!$A:$R,COLUMN(入力シート➁!G174),0))</f>
        <v/>
      </c>
      <c r="AC183" s="121" t="str">
        <f ca="1">IF(AE183="","",IFERROR(VLOOKUP($A183,入力シート➁!$A:$R,COLUMN(入力シート➁!$C$7),0),""))</f>
        <v/>
      </c>
      <c r="AD183" s="125" t="str">
        <f ca="1">IF(OR(AH183="",VLOOKUP(A183,入力シート➁!$A:$R,COLUMN(入力シート➁!D174),0)=0),"",VLOOKUP(A183,入力シート➁!$A:$R,COLUMN(入力シート➁!D174),0))</f>
        <v/>
      </c>
      <c r="AE183" s="123" t="str">
        <f ca="1">IF(AD183="","",VLOOKUP($A183,入力シート➁!$A:$R,COLUMN(入力シート➁!$E$7),0))</f>
        <v/>
      </c>
      <c r="AF183" s="195" t="str">
        <f t="shared" ca="1" si="32"/>
        <v/>
      </c>
      <c r="AG183" s="199"/>
      <c r="AH183" s="197" t="str">
        <f ca="1">IF(VLOOKUP($A183,入力シート➁!$A:$R,COLUMN(入力シート➁!J174),0)=0,"",IF(VLOOKUP($A183,入力シート➁!$A:$R,COLUMN(入力シート➁!J174),0)&lt;0,"("&amp;-VLOOKUP($A183,入力シート➁!$A:$R,COLUMN(入力シート➁!J174),0)&amp;VLOOKUP($A183,入力シート➁!$A:$R,COLUMN(入力シート➁!K174),0)&amp;")",VLOOKUP($A183,入力シート➁!$A:$R,COLUMN(入力シート➁!J174),0)))</f>
        <v/>
      </c>
      <c r="AI183" s="198"/>
      <c r="AJ183" s="198"/>
      <c r="AK183" s="124" t="str">
        <f ca="1">IF(OR(AH183="",COUNT(AH183)=0),"",VLOOKUP($A183,入力シート➁!$A:$R,COLUMN(入力シート➁!G174),0))</f>
        <v/>
      </c>
      <c r="AL183" s="121" t="str">
        <f ca="1">IF(AN183="","",IFERROR(VLOOKUP($A183,入力シート➁!$A:$R,COLUMN(入力シート➁!$C$7),0),""))</f>
        <v/>
      </c>
      <c r="AM183" s="125" t="str">
        <f ca="1">IF(OR(AQ183=0,AQ183="",VLOOKUP(A183,入力シート➁!$A:$R,COLUMN(入力シート➁!D174),0)=0),"",VLOOKUP(A183,入力シート➁!$A:$R,COLUMN(入力シート➁!D174),0))</f>
        <v/>
      </c>
      <c r="AN183" s="123" t="str">
        <f ca="1">IF(AM183="","",VLOOKUP($A183,入力シート➁!$A:$R,COLUMN(入力シート➁!$E$7),0))</f>
        <v/>
      </c>
      <c r="AO183" s="195" t="str">
        <f t="shared" ca="1" si="33"/>
        <v/>
      </c>
      <c r="AP183" s="199"/>
      <c r="AQ183" s="197" t="str">
        <f ca="1">IF(AND(VLOOKUP($A183,入力シート➁!$A:$R,COLUMN(入力シート➁!L174),0)=0,VLOOKUP($A183,入力シート➁!$A:$R,COLUMN(入力シート➁!B174),0)=""),"",IF(VLOOKUP($A183,入力シート➁!$A:$R,COLUMN(入力シート➁!L174),0)&lt;0,"("&amp;-VLOOKUP($A183,入力シート➁!$A:$R,COLUMN(入力シート➁!L174),0)&amp;VLOOKUP($A183,入力シート➁!$A:$R,COLUMN(入力シート➁!M174),0)&amp;")",VLOOKUP($A183,入力シート➁!$A:$R,COLUMN(入力シート➁!L174),0)))</f>
        <v/>
      </c>
      <c r="AR183" s="198"/>
      <c r="AS183" s="198"/>
      <c r="AT183" s="124" t="str">
        <f ca="1">IF(OR(AQ183="",COUNT(AQ183)=0),"",VLOOKUP($A183,入力シート➁!$A:$R,COLUMN(入力シート➁!G174),0))</f>
        <v/>
      </c>
      <c r="AU183" s="200" t="str">
        <f ca="1">IF(VLOOKUP(A183,入力シート➁!$A:$R,COLUMN(入力シート➁!R174),0)=0,"",VLOOKUP(A183,入力シート➁!$A:$R,COLUMN(入力シート➁!R174),0))</f>
        <v/>
      </c>
      <c r="AV183" s="200"/>
      <c r="AW183" s="200"/>
      <c r="AX183" s="200"/>
      <c r="AY183" s="200"/>
      <c r="AZ183" s="200"/>
      <c r="BA183" s="200"/>
      <c r="BB183" s="200"/>
      <c r="BC183" s="200"/>
      <c r="BE183" s="17" t="str">
        <f ca="1">IF($B178="","非表示","表示")</f>
        <v>非表示</v>
      </c>
    </row>
    <row r="184" spans="1:57" ht="46.5" customHeight="1">
      <c r="A184" s="17">
        <f t="shared" ca="1" si="34"/>
        <v>61</v>
      </c>
      <c r="B184" s="192" t="str">
        <f ca="1">IF(AND(VLOOKUP(A184,入力シート➁!$A:$B,COLUMN(入力シート➁!$B$5),0)=0,AU184=""),"",IF(AND(VLOOKUP(A184,入力シート➁!$A:$B,COLUMN(入力シート➁!$B$5),0)=0,AU184&lt;&gt;""),IFERROR(IF(AND(OFFSET(B184,-2,0,1,1)=$B$14,OFFSET(B184,-19,0,1,1)="　　　　　　　〃"),OFFSET(B184,-20,0,1,1),IF(AND(OFFSET(B184,-2,0,1,1)=$B$14,OFFSET(B184,-19,0,1,1)&lt;&gt;"　　　　　　　〃"),OFFSET(B184,-19,0,1,1),"　　　　　　　〃")),"　　　　　　　〃"),(VLOOKUP(A184,入力シート➁!$A:$B,COLUMN(入力シート➁!$B$5),0))))</f>
        <v/>
      </c>
      <c r="C184" s="193"/>
      <c r="D184" s="193"/>
      <c r="E184" s="193"/>
      <c r="F184" s="193"/>
      <c r="G184" s="193"/>
      <c r="H184" s="193"/>
      <c r="I184" s="193"/>
      <c r="J184" s="194"/>
      <c r="K184" s="121" t="str">
        <f ca="1">IF(M184="","",IFERROR(VLOOKUP($A184,入力シート➁!$A:$R,COLUMN(入力シート➁!$C$7),0),""))</f>
        <v/>
      </c>
      <c r="L184" s="122" t="str">
        <f ca="1">IF(OR(P184="",VLOOKUP(A184,入力シート➁!$A:$R,COLUMN(入力シート➁!D175),0)=0),"",VLOOKUP(A184,入力シート➁!$A:$R,COLUMN(入力シート➁!D175),0))</f>
        <v/>
      </c>
      <c r="M184" s="123" t="str">
        <f ca="1">IF(L184="","",VLOOKUP($A184,入力シート➁!$A:$R,COLUMN(入力シート➁!$E$7),0))</f>
        <v/>
      </c>
      <c r="N184" s="195" t="str">
        <f t="shared" ca="1" si="30"/>
        <v/>
      </c>
      <c r="O184" s="196"/>
      <c r="P184" s="197" t="str">
        <f ca="1">IF(VLOOKUP($A184,入力シート➁!$A:$R,COLUMN(入力シート➁!F175),0)=0,"",IF(VLOOKUP($A184,入力シート➁!$A:$R,COLUMN(入力シート➁!F175),0)&lt;0,"("&amp;-VLOOKUP($A184,入力シート➁!$A:$R,COLUMN(入力シート➁!F175),0)&amp;VLOOKUP($A184,入力シート➁!$A:$R,COLUMN(入力シート➁!G175),0)&amp;")",VLOOKUP($A184,入力シート➁!$A:$R,COLUMN(入力シート➁!F175),0)))</f>
        <v/>
      </c>
      <c r="Q184" s="198"/>
      <c r="R184" s="198"/>
      <c r="S184" s="124" t="str">
        <f ca="1">IF(OR(P184="",COUNT(P184)=0),"",VLOOKUP(A184,入力シート➁!$A:$R,COLUMN(入力シート➁!G175),0))</f>
        <v/>
      </c>
      <c r="T184" s="121" t="str">
        <f ca="1">IF(V184="","",IFERROR(VLOOKUP($A184,入力シート➁!$A:$R,COLUMN(入力シート➁!$C$7),0),""))</f>
        <v/>
      </c>
      <c r="U184" s="125" t="str">
        <f ca="1">IF(OR(Y184="",VLOOKUP(A184,入力シート➁!$A:$R,COLUMN(入力シート➁!D175),0)=0),"",VLOOKUP(A184,入力シート➁!$A:$R,COLUMN(入力シート➁!D175),0))</f>
        <v/>
      </c>
      <c r="V184" s="123" t="str">
        <f ca="1">IF(U184="","",VLOOKUP($A184,入力シート➁!$A:$R,COLUMN(入力シート➁!$E$7),0))</f>
        <v/>
      </c>
      <c r="W184" s="195" t="str">
        <f t="shared" ca="1" si="31"/>
        <v/>
      </c>
      <c r="X184" s="199"/>
      <c r="Y184" s="197" t="str">
        <f ca="1">IF(VLOOKUP($A184,入力シート➁!$A:$R,COLUMN(入力シート➁!H175),0)=0,"",IF(VLOOKUP($A184,入力シート➁!$A:$R,COLUMN(入力シート➁!H175),0)&lt;0,"("&amp;-VLOOKUP($A184,入力シート➁!$A:$R,COLUMN(入力シート➁!H175),0)&amp;VLOOKUP($A184,入力シート➁!$A:$R,COLUMN(入力シート➁!I175),0)&amp;")",VLOOKUP($A184,入力シート➁!$A:$R,COLUMN(入力シート➁!H175),0)))</f>
        <v/>
      </c>
      <c r="Z184" s="198"/>
      <c r="AA184" s="198"/>
      <c r="AB184" s="124" t="str">
        <f ca="1">IF(OR(Y184="",COUNT(Y184)=0),"",VLOOKUP($A184,入力シート➁!$A:$R,COLUMN(入力シート➁!G175),0))</f>
        <v/>
      </c>
      <c r="AC184" s="121" t="str">
        <f ca="1">IF(AE184="","",IFERROR(VLOOKUP($A184,入力シート➁!$A:$R,COLUMN(入力シート➁!$C$7),0),""))</f>
        <v/>
      </c>
      <c r="AD184" s="125" t="str">
        <f ca="1">IF(OR(AH184="",VLOOKUP(A184,入力シート➁!$A:$R,COLUMN(入力シート➁!D175),0)=0),"",VLOOKUP(A184,入力シート➁!$A:$R,COLUMN(入力シート➁!D175),0))</f>
        <v/>
      </c>
      <c r="AE184" s="123" t="str">
        <f ca="1">IF(AD184="","",VLOOKUP($A184,入力シート➁!$A:$R,COLUMN(入力シート➁!$E$7),0))</f>
        <v/>
      </c>
      <c r="AF184" s="195" t="str">
        <f t="shared" ca="1" si="32"/>
        <v/>
      </c>
      <c r="AG184" s="199"/>
      <c r="AH184" s="197" t="str">
        <f ca="1">IF(VLOOKUP($A184,入力シート➁!$A:$R,COLUMN(入力シート➁!J175),0)=0,"",IF(VLOOKUP($A184,入力シート➁!$A:$R,COLUMN(入力シート➁!J175),0)&lt;0,"("&amp;-VLOOKUP($A184,入力シート➁!$A:$R,COLUMN(入力シート➁!J175),0)&amp;VLOOKUP($A184,入力シート➁!$A:$R,COLUMN(入力シート➁!K175),0)&amp;")",VLOOKUP($A184,入力シート➁!$A:$R,COLUMN(入力シート➁!J175),0)))</f>
        <v/>
      </c>
      <c r="AI184" s="198"/>
      <c r="AJ184" s="198"/>
      <c r="AK184" s="124" t="str">
        <f ca="1">IF(OR(AH184="",COUNT(AH184)=0),"",VLOOKUP($A184,入力シート➁!$A:$R,COLUMN(入力シート➁!G175),0))</f>
        <v/>
      </c>
      <c r="AL184" s="121" t="str">
        <f ca="1">IF(AN184="","",IFERROR(VLOOKUP($A184,入力シート➁!$A:$R,COLUMN(入力シート➁!$C$7),0),""))</f>
        <v/>
      </c>
      <c r="AM184" s="125" t="str">
        <f ca="1">IF(OR(AQ184=0,AQ184="",VLOOKUP(A184,入力シート➁!$A:$R,COLUMN(入力シート➁!D175),0)=0),"",VLOOKUP(A184,入力シート➁!$A:$R,COLUMN(入力シート➁!D175),0))</f>
        <v/>
      </c>
      <c r="AN184" s="123" t="str">
        <f ca="1">IF(AM184="","",VLOOKUP($A184,入力シート➁!$A:$R,COLUMN(入力シート➁!$E$7),0))</f>
        <v/>
      </c>
      <c r="AO184" s="195" t="str">
        <f t="shared" ca="1" si="33"/>
        <v/>
      </c>
      <c r="AP184" s="199"/>
      <c r="AQ184" s="197" t="str">
        <f ca="1">IF(AND(VLOOKUP($A184,入力シート➁!$A:$R,COLUMN(入力シート➁!L175),0)=0,VLOOKUP($A184,入力シート➁!$A:$R,COLUMN(入力シート➁!B175),0)=""),"",IF(VLOOKUP($A184,入力シート➁!$A:$R,COLUMN(入力シート➁!L175),0)&lt;0,"("&amp;-VLOOKUP($A184,入力シート➁!$A:$R,COLUMN(入力シート➁!L175),0)&amp;VLOOKUP($A184,入力シート➁!$A:$R,COLUMN(入力シート➁!M175),0)&amp;")",VLOOKUP($A184,入力シート➁!$A:$R,COLUMN(入力シート➁!L175),0)))</f>
        <v/>
      </c>
      <c r="AR184" s="198"/>
      <c r="AS184" s="198"/>
      <c r="AT184" s="124" t="str">
        <f ca="1">IF(OR(AQ184="",COUNT(AQ184)=0),"",VLOOKUP($A184,入力シート➁!$A:$R,COLUMN(入力シート➁!G175),0))</f>
        <v/>
      </c>
      <c r="AU184" s="200" t="str">
        <f ca="1">IF(VLOOKUP(A184,入力シート➁!$A:$R,COLUMN(入力シート➁!R175),0)=0,"",VLOOKUP(A184,入力シート➁!$A:$R,COLUMN(入力シート➁!R175),0))</f>
        <v/>
      </c>
      <c r="AV184" s="200"/>
      <c r="AW184" s="200"/>
      <c r="AX184" s="200"/>
      <c r="AY184" s="200"/>
      <c r="AZ184" s="200"/>
      <c r="BA184" s="200"/>
      <c r="BB184" s="200"/>
      <c r="BC184" s="200"/>
      <c r="BE184" s="17" t="str">
        <f ca="1">IF($B178="","非表示","表示")</f>
        <v>非表示</v>
      </c>
    </row>
    <row r="185" spans="1:57" ht="46.5" customHeight="1">
      <c r="A185" s="17">
        <f t="shared" ca="1" si="34"/>
        <v>62</v>
      </c>
      <c r="B185" s="192" t="str">
        <f ca="1">IF(AND(VLOOKUP(A185,入力シート➁!$A:$B,COLUMN(入力シート➁!$B$5),0)=0,AU185=""),"",IF(AND(VLOOKUP(A185,入力シート➁!$A:$B,COLUMN(入力シート➁!$B$5),0)=0,AU185&lt;&gt;""),IFERROR(IF(AND(OFFSET(B185,-2,0,1,1)=$B$14,OFFSET(B185,-19,0,1,1)="　　　　　　　〃"),OFFSET(B185,-20,0,1,1),IF(AND(OFFSET(B185,-2,0,1,1)=$B$14,OFFSET(B185,-19,0,1,1)&lt;&gt;"　　　　　　　〃"),OFFSET(B185,-19,0,1,1),"　　　　　　　〃")),"　　　　　　　〃"),(VLOOKUP(A185,入力シート➁!$A:$B,COLUMN(入力シート➁!$B$5),0))))</f>
        <v/>
      </c>
      <c r="C185" s="193"/>
      <c r="D185" s="193"/>
      <c r="E185" s="193"/>
      <c r="F185" s="193"/>
      <c r="G185" s="193"/>
      <c r="H185" s="193"/>
      <c r="I185" s="193"/>
      <c r="J185" s="194"/>
      <c r="K185" s="121" t="str">
        <f ca="1">IF(M185="","",IFERROR(VLOOKUP($A185,入力シート➁!$A:$R,COLUMN(入力シート➁!$C$7),0),""))</f>
        <v/>
      </c>
      <c r="L185" s="122" t="str">
        <f ca="1">IF(OR(P185="",VLOOKUP(A185,入力シート➁!$A:$R,COLUMN(入力シート➁!D176),0)=0),"",VLOOKUP(A185,入力シート➁!$A:$R,COLUMN(入力シート➁!D176),0))</f>
        <v/>
      </c>
      <c r="M185" s="123" t="str">
        <f ca="1">IF(L185="","",VLOOKUP($A185,入力シート➁!$A:$R,COLUMN(入力シート➁!$E$7),0))</f>
        <v/>
      </c>
      <c r="N185" s="195" t="str">
        <f t="shared" ca="1" si="30"/>
        <v/>
      </c>
      <c r="O185" s="196"/>
      <c r="P185" s="197" t="str">
        <f ca="1">IF(VLOOKUP($A185,入力シート➁!$A:$R,COLUMN(入力シート➁!F176),0)=0,"",IF(VLOOKUP($A185,入力シート➁!$A:$R,COLUMN(入力シート➁!F176),0)&lt;0,"("&amp;-VLOOKUP($A185,入力シート➁!$A:$R,COLUMN(入力シート➁!F176),0)&amp;VLOOKUP($A185,入力シート➁!$A:$R,COLUMN(入力シート➁!G176),0)&amp;")",VLOOKUP($A185,入力シート➁!$A:$R,COLUMN(入力シート➁!F176),0)))</f>
        <v/>
      </c>
      <c r="Q185" s="198"/>
      <c r="R185" s="198"/>
      <c r="S185" s="124" t="str">
        <f ca="1">IF(OR(P185="",COUNT(P185)=0),"",VLOOKUP(A185,入力シート➁!$A:$R,COLUMN(入力シート➁!G176),0))</f>
        <v/>
      </c>
      <c r="T185" s="121" t="str">
        <f ca="1">IF(V185="","",IFERROR(VLOOKUP($A185,入力シート➁!$A:$R,COLUMN(入力シート➁!$C$7),0),""))</f>
        <v/>
      </c>
      <c r="U185" s="125" t="str">
        <f ca="1">IF(OR(Y185="",VLOOKUP(A185,入力シート➁!$A:$R,COLUMN(入力シート➁!D176),0)=0),"",VLOOKUP(A185,入力シート➁!$A:$R,COLUMN(入力シート➁!D176),0))</f>
        <v/>
      </c>
      <c r="V185" s="123" t="str">
        <f ca="1">IF(U185="","",VLOOKUP($A185,入力シート➁!$A:$R,COLUMN(入力シート➁!$E$7),0))</f>
        <v/>
      </c>
      <c r="W185" s="195" t="str">
        <f t="shared" ca="1" si="31"/>
        <v/>
      </c>
      <c r="X185" s="199"/>
      <c r="Y185" s="197" t="str">
        <f ca="1">IF(VLOOKUP($A185,入力シート➁!$A:$R,COLUMN(入力シート➁!H176),0)=0,"",IF(VLOOKUP($A185,入力シート➁!$A:$R,COLUMN(入力シート➁!H176),0)&lt;0,"("&amp;-VLOOKUP($A185,入力シート➁!$A:$R,COLUMN(入力シート➁!H176),0)&amp;VLOOKUP($A185,入力シート➁!$A:$R,COLUMN(入力シート➁!I176),0)&amp;")",VLOOKUP($A185,入力シート➁!$A:$R,COLUMN(入力シート➁!H176),0)))</f>
        <v/>
      </c>
      <c r="Z185" s="198"/>
      <c r="AA185" s="198"/>
      <c r="AB185" s="124" t="str">
        <f ca="1">IF(OR(Y185="",COUNT(Y185)=0),"",VLOOKUP($A185,入力シート➁!$A:$R,COLUMN(入力シート➁!G176),0))</f>
        <v/>
      </c>
      <c r="AC185" s="121" t="str">
        <f ca="1">IF(AE185="","",IFERROR(VLOOKUP($A185,入力シート➁!$A:$R,COLUMN(入力シート➁!$C$7),0),""))</f>
        <v/>
      </c>
      <c r="AD185" s="125" t="str">
        <f ca="1">IF(OR(AH185="",VLOOKUP(A185,入力シート➁!$A:$R,COLUMN(入力シート➁!D176),0)=0),"",VLOOKUP(A185,入力シート➁!$A:$R,COLUMN(入力シート➁!D176),0))</f>
        <v/>
      </c>
      <c r="AE185" s="123" t="str">
        <f ca="1">IF(AD185="","",VLOOKUP($A185,入力シート➁!$A:$R,COLUMN(入力シート➁!$E$7),0))</f>
        <v/>
      </c>
      <c r="AF185" s="195" t="str">
        <f t="shared" ca="1" si="32"/>
        <v/>
      </c>
      <c r="AG185" s="199"/>
      <c r="AH185" s="197" t="str">
        <f ca="1">IF(VLOOKUP($A185,入力シート➁!$A:$R,COLUMN(入力シート➁!J176),0)=0,"",IF(VLOOKUP($A185,入力シート➁!$A:$R,COLUMN(入力シート➁!J176),0)&lt;0,"("&amp;-VLOOKUP($A185,入力シート➁!$A:$R,COLUMN(入力シート➁!J176),0)&amp;VLOOKUP($A185,入力シート➁!$A:$R,COLUMN(入力シート➁!K176),0)&amp;")",VLOOKUP($A185,入力シート➁!$A:$R,COLUMN(入力シート➁!J176),0)))</f>
        <v/>
      </c>
      <c r="AI185" s="198"/>
      <c r="AJ185" s="198"/>
      <c r="AK185" s="124" t="str">
        <f ca="1">IF(OR(AH185="",COUNT(AH185)=0),"",VLOOKUP($A185,入力シート➁!$A:$R,COLUMN(入力シート➁!G176),0))</f>
        <v/>
      </c>
      <c r="AL185" s="121" t="str">
        <f ca="1">IF(AN185="","",IFERROR(VLOOKUP($A185,入力シート➁!$A:$R,COLUMN(入力シート➁!$C$7),0),""))</f>
        <v/>
      </c>
      <c r="AM185" s="125" t="str">
        <f ca="1">IF(OR(AQ185=0,AQ185="",VLOOKUP(A185,入力シート➁!$A:$R,COLUMN(入力シート➁!D176),0)=0),"",VLOOKUP(A185,入力シート➁!$A:$R,COLUMN(入力シート➁!D176),0))</f>
        <v/>
      </c>
      <c r="AN185" s="123" t="str">
        <f ca="1">IF(AM185="","",VLOOKUP($A185,入力シート➁!$A:$R,COLUMN(入力シート➁!$E$7),0))</f>
        <v/>
      </c>
      <c r="AO185" s="195" t="str">
        <f t="shared" ca="1" si="33"/>
        <v/>
      </c>
      <c r="AP185" s="199"/>
      <c r="AQ185" s="197" t="str">
        <f ca="1">IF(AND(VLOOKUP($A185,入力シート➁!$A:$R,COLUMN(入力シート➁!L176),0)=0,VLOOKUP($A185,入力シート➁!$A:$R,COLUMN(入力シート➁!B176),0)=""),"",IF(VLOOKUP($A185,入力シート➁!$A:$R,COLUMN(入力シート➁!L176),0)&lt;0,"("&amp;-VLOOKUP($A185,入力シート➁!$A:$R,COLUMN(入力シート➁!L176),0)&amp;VLOOKUP($A185,入力シート➁!$A:$R,COLUMN(入力シート➁!M176),0)&amp;")",VLOOKUP($A185,入力シート➁!$A:$R,COLUMN(入力シート➁!L176),0)))</f>
        <v/>
      </c>
      <c r="AR185" s="198"/>
      <c r="AS185" s="198"/>
      <c r="AT185" s="124" t="str">
        <f ca="1">IF(OR(AQ185="",COUNT(AQ185)=0),"",VLOOKUP($A185,入力シート➁!$A:$R,COLUMN(入力シート➁!G176),0))</f>
        <v/>
      </c>
      <c r="AU185" s="200" t="str">
        <f ca="1">IF(VLOOKUP(A185,入力シート➁!$A:$R,COLUMN(入力シート➁!R176),0)=0,"",VLOOKUP(A185,入力シート➁!$A:$R,COLUMN(入力シート➁!R176),0))</f>
        <v/>
      </c>
      <c r="AV185" s="200"/>
      <c r="AW185" s="200"/>
      <c r="AX185" s="200"/>
      <c r="AY185" s="200"/>
      <c r="AZ185" s="200"/>
      <c r="BA185" s="200"/>
      <c r="BB185" s="200"/>
      <c r="BC185" s="200"/>
      <c r="BE185" s="17" t="str">
        <f ca="1">IF($B178="","非表示","表示")</f>
        <v>非表示</v>
      </c>
    </row>
    <row r="186" spans="1:57" ht="46.5" customHeight="1">
      <c r="A186" s="17">
        <f t="shared" ca="1" si="34"/>
        <v>63</v>
      </c>
      <c r="B186" s="192" t="str">
        <f ca="1">IF(AND(VLOOKUP(A186,入力シート➁!$A:$B,COLUMN(入力シート➁!$B$5),0)=0,AU186=""),"",IF(AND(VLOOKUP(A186,入力シート➁!$A:$B,COLUMN(入力シート➁!$B$5),0)=0,AU186&lt;&gt;""),IFERROR(IF(AND(OFFSET(B186,-2,0,1,1)=$B$14,OFFSET(B186,-19,0,1,1)="　　　　　　　〃"),OFFSET(B186,-20,0,1,1),IF(AND(OFFSET(B186,-2,0,1,1)=$B$14,OFFSET(B186,-19,0,1,1)&lt;&gt;"　　　　　　　〃"),OFFSET(B186,-19,0,1,1),"　　　　　　　〃")),"　　　　　　　〃"),(VLOOKUP(A186,入力シート➁!$A:$B,COLUMN(入力シート➁!$B$5),0))))</f>
        <v/>
      </c>
      <c r="C186" s="193"/>
      <c r="D186" s="193"/>
      <c r="E186" s="193"/>
      <c r="F186" s="193"/>
      <c r="G186" s="193"/>
      <c r="H186" s="193"/>
      <c r="I186" s="193"/>
      <c r="J186" s="194"/>
      <c r="K186" s="121" t="str">
        <f ca="1">IF(M186="","",IFERROR(VLOOKUP($A186,入力シート➁!$A:$R,COLUMN(入力シート➁!$C$7),0),""))</f>
        <v/>
      </c>
      <c r="L186" s="122" t="str">
        <f ca="1">IF(OR(P186="",VLOOKUP(A186,入力シート➁!$A:$R,COLUMN(入力シート➁!D177),0)=0),"",VLOOKUP(A186,入力シート➁!$A:$R,COLUMN(入力シート➁!D177),0))</f>
        <v/>
      </c>
      <c r="M186" s="123" t="str">
        <f ca="1">IF(L186="","",VLOOKUP($A186,入力シート➁!$A:$R,COLUMN(入力シート➁!$E$7),0))</f>
        <v/>
      </c>
      <c r="N186" s="195" t="str">
        <f t="shared" ca="1" si="30"/>
        <v/>
      </c>
      <c r="O186" s="196"/>
      <c r="P186" s="197" t="str">
        <f ca="1">IF(VLOOKUP($A186,入力シート➁!$A:$R,COLUMN(入力シート➁!F177),0)=0,"",IF(VLOOKUP($A186,入力シート➁!$A:$R,COLUMN(入力シート➁!F177),0)&lt;0,"("&amp;-VLOOKUP($A186,入力シート➁!$A:$R,COLUMN(入力シート➁!F177),0)&amp;VLOOKUP($A186,入力シート➁!$A:$R,COLUMN(入力シート➁!G177),0)&amp;")",VLOOKUP($A186,入力シート➁!$A:$R,COLUMN(入力シート➁!F177),0)))</f>
        <v/>
      </c>
      <c r="Q186" s="198"/>
      <c r="R186" s="198"/>
      <c r="S186" s="124" t="str">
        <f ca="1">IF(OR(P186="",COUNT(P186)=0),"",VLOOKUP(A186,入力シート➁!$A:$R,COLUMN(入力シート➁!G177),0))</f>
        <v/>
      </c>
      <c r="T186" s="121" t="str">
        <f ca="1">IF(V186="","",IFERROR(VLOOKUP($A186,入力シート➁!$A:$R,COLUMN(入力シート➁!$C$7),0),""))</f>
        <v/>
      </c>
      <c r="U186" s="125" t="str">
        <f ca="1">IF(OR(Y186="",VLOOKUP(A186,入力シート➁!$A:$R,COLUMN(入力シート➁!D177),0)=0),"",VLOOKUP(A186,入力シート➁!$A:$R,COLUMN(入力シート➁!D177),0))</f>
        <v/>
      </c>
      <c r="V186" s="123" t="str">
        <f ca="1">IF(U186="","",VLOOKUP($A186,入力シート➁!$A:$R,COLUMN(入力シート➁!$E$7),0))</f>
        <v/>
      </c>
      <c r="W186" s="195" t="str">
        <f t="shared" ca="1" si="31"/>
        <v/>
      </c>
      <c r="X186" s="199"/>
      <c r="Y186" s="197" t="str">
        <f ca="1">IF(VLOOKUP($A186,入力シート➁!$A:$R,COLUMN(入力シート➁!H177),0)=0,"",IF(VLOOKUP($A186,入力シート➁!$A:$R,COLUMN(入力シート➁!H177),0)&lt;0,"("&amp;-VLOOKUP($A186,入力シート➁!$A:$R,COLUMN(入力シート➁!H177),0)&amp;VLOOKUP($A186,入力シート➁!$A:$R,COLUMN(入力シート➁!I177),0)&amp;")",VLOOKUP($A186,入力シート➁!$A:$R,COLUMN(入力シート➁!H177),0)))</f>
        <v/>
      </c>
      <c r="Z186" s="198"/>
      <c r="AA186" s="198"/>
      <c r="AB186" s="124" t="str">
        <f ca="1">IF(OR(Y186="",COUNT(Y186)=0),"",VLOOKUP($A186,入力シート➁!$A:$R,COLUMN(入力シート➁!G177),0))</f>
        <v/>
      </c>
      <c r="AC186" s="121" t="str">
        <f ca="1">IF(AE186="","",IFERROR(VLOOKUP($A186,入力シート➁!$A:$R,COLUMN(入力シート➁!$C$7),0),""))</f>
        <v/>
      </c>
      <c r="AD186" s="125" t="str">
        <f ca="1">IF(OR(AH186="",VLOOKUP(A186,入力シート➁!$A:$R,COLUMN(入力シート➁!D177),0)=0),"",VLOOKUP(A186,入力シート➁!$A:$R,COLUMN(入力シート➁!D177),0))</f>
        <v/>
      </c>
      <c r="AE186" s="123" t="str">
        <f ca="1">IF(AD186="","",VLOOKUP($A186,入力シート➁!$A:$R,COLUMN(入力シート➁!$E$7),0))</f>
        <v/>
      </c>
      <c r="AF186" s="195" t="str">
        <f t="shared" ca="1" si="32"/>
        <v/>
      </c>
      <c r="AG186" s="199"/>
      <c r="AH186" s="197" t="str">
        <f ca="1">IF(VLOOKUP($A186,入力シート➁!$A:$R,COLUMN(入力シート➁!J177),0)=0,"",IF(VLOOKUP($A186,入力シート➁!$A:$R,COLUMN(入力シート➁!J177),0)&lt;0,"("&amp;-VLOOKUP($A186,入力シート➁!$A:$R,COLUMN(入力シート➁!J177),0)&amp;VLOOKUP($A186,入力シート➁!$A:$R,COLUMN(入力シート➁!K177),0)&amp;")",VLOOKUP($A186,入力シート➁!$A:$R,COLUMN(入力シート➁!J177),0)))</f>
        <v/>
      </c>
      <c r="AI186" s="198"/>
      <c r="AJ186" s="198"/>
      <c r="AK186" s="124" t="str">
        <f ca="1">IF(OR(AH186="",COUNT(AH186)=0),"",VLOOKUP($A186,入力シート➁!$A:$R,COLUMN(入力シート➁!G177),0))</f>
        <v/>
      </c>
      <c r="AL186" s="121" t="str">
        <f ca="1">IF(AN186="","",IFERROR(VLOOKUP($A186,入力シート➁!$A:$R,COLUMN(入力シート➁!$C$7),0),""))</f>
        <v/>
      </c>
      <c r="AM186" s="125" t="str">
        <f ca="1">IF(OR(AQ186=0,AQ186="",VLOOKUP(A186,入力シート➁!$A:$R,COLUMN(入力シート➁!D177),0)=0),"",VLOOKUP(A186,入力シート➁!$A:$R,COLUMN(入力シート➁!D177),0))</f>
        <v/>
      </c>
      <c r="AN186" s="123" t="str">
        <f ca="1">IF(AM186="","",VLOOKUP($A186,入力シート➁!$A:$R,COLUMN(入力シート➁!$E$7),0))</f>
        <v/>
      </c>
      <c r="AO186" s="195" t="str">
        <f t="shared" ca="1" si="33"/>
        <v/>
      </c>
      <c r="AP186" s="199"/>
      <c r="AQ186" s="197" t="str">
        <f ca="1">IF(AND(VLOOKUP($A186,入力シート➁!$A:$R,COLUMN(入力シート➁!L177),0)=0,VLOOKUP($A186,入力シート➁!$A:$R,COLUMN(入力シート➁!B177),0)=""),"",IF(VLOOKUP($A186,入力シート➁!$A:$R,COLUMN(入力シート➁!L177),0)&lt;0,"("&amp;-VLOOKUP($A186,入力シート➁!$A:$R,COLUMN(入力シート➁!L177),0)&amp;VLOOKUP($A186,入力シート➁!$A:$R,COLUMN(入力シート➁!M177),0)&amp;")",VLOOKUP($A186,入力シート➁!$A:$R,COLUMN(入力シート➁!L177),0)))</f>
        <v/>
      </c>
      <c r="AR186" s="198"/>
      <c r="AS186" s="198"/>
      <c r="AT186" s="124" t="str">
        <f ca="1">IF(OR(AQ186="",COUNT(AQ186)=0),"",VLOOKUP($A186,入力シート➁!$A:$R,COLUMN(入力シート➁!G177),0))</f>
        <v/>
      </c>
      <c r="AU186" s="200" t="str">
        <f ca="1">IF(VLOOKUP(A186,入力シート➁!$A:$R,COLUMN(入力シート➁!R177),0)=0,"",VLOOKUP(A186,入力シート➁!$A:$R,COLUMN(入力シート➁!R177),0))</f>
        <v/>
      </c>
      <c r="AV186" s="200"/>
      <c r="AW186" s="200"/>
      <c r="AX186" s="200"/>
      <c r="AY186" s="200"/>
      <c r="AZ186" s="200"/>
      <c r="BA186" s="200"/>
      <c r="BB186" s="200"/>
      <c r="BC186" s="200"/>
      <c r="BE186" s="17" t="str">
        <f ca="1">IF($B178="","非表示","表示")</f>
        <v>非表示</v>
      </c>
    </row>
    <row r="187" spans="1:57" ht="18.75" customHeight="1">
      <c r="B187" s="201" t="s">
        <v>66</v>
      </c>
      <c r="C187" s="201"/>
      <c r="D187" s="17" t="s">
        <v>67</v>
      </c>
      <c r="BE187" s="17" t="str">
        <f ca="1">IF($B178="","非表示","表示")</f>
        <v>非表示</v>
      </c>
    </row>
    <row r="188" spans="1:57" ht="18.75" customHeight="1">
      <c r="D188" s="17" t="s">
        <v>68</v>
      </c>
      <c r="BE188" s="17" t="str">
        <f ca="1">IF($B178="","非表示","表示")</f>
        <v>非表示</v>
      </c>
    </row>
    <row r="189" spans="1:57" ht="18.75" customHeight="1">
      <c r="D189" s="17" t="s">
        <v>69</v>
      </c>
      <c r="BE189" s="17" t="str">
        <f ca="1">IF($B178="","非表示","表示")</f>
        <v>非表示</v>
      </c>
    </row>
    <row r="190" spans="1:57" ht="18.75" customHeight="1">
      <c r="D190" s="17" t="s">
        <v>70</v>
      </c>
      <c r="BE190" s="17" t="str">
        <f ca="1">IF($B178="","非表示","表示")</f>
        <v>非表示</v>
      </c>
    </row>
    <row r="191" spans="1:57" ht="21" customHeight="1">
      <c r="B191" s="20" t="s">
        <v>55</v>
      </c>
      <c r="BE191" s="17" t="str">
        <f ca="1">IF($B205="","非表示","表示")</f>
        <v>非表示</v>
      </c>
    </row>
    <row r="192" spans="1:57" ht="10.5" customHeight="1"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8"/>
      <c r="M192" s="29"/>
      <c r="N192" s="22"/>
      <c r="O192" s="22"/>
      <c r="P192" s="22"/>
      <c r="Q192" s="22"/>
      <c r="R192" s="22"/>
      <c r="S192" s="29"/>
      <c r="T192" s="22"/>
      <c r="U192" s="35"/>
      <c r="V192" s="36"/>
      <c r="W192" s="35"/>
      <c r="X192" s="35"/>
      <c r="Y192" s="35"/>
      <c r="Z192" s="35"/>
      <c r="AA192" s="35"/>
      <c r="AB192" s="36"/>
      <c r="AC192" s="35"/>
      <c r="AD192" s="35"/>
      <c r="AE192" s="36"/>
      <c r="AF192" s="35"/>
      <c r="AG192" s="22"/>
      <c r="AH192" s="22"/>
      <c r="AI192" s="22"/>
      <c r="AJ192" s="22"/>
      <c r="AK192" s="29"/>
      <c r="AL192" s="22"/>
      <c r="AM192" s="22"/>
      <c r="AN192" s="29"/>
      <c r="AO192" s="22"/>
      <c r="AP192" s="22"/>
      <c r="AQ192" s="22"/>
      <c r="AR192" s="22"/>
      <c r="AS192" s="22"/>
      <c r="AT192" s="29"/>
      <c r="AU192" s="22"/>
      <c r="AV192" s="35"/>
      <c r="AW192" s="35"/>
      <c r="AX192" s="35"/>
      <c r="AY192" s="35"/>
      <c r="AZ192" s="35"/>
      <c r="BA192" s="35"/>
      <c r="BB192" s="35"/>
      <c r="BC192" s="40">
        <f>$BC165+1</f>
        <v>8</v>
      </c>
      <c r="BE192" s="17" t="str">
        <f ca="1">IF($B205="","非表示","表示")</f>
        <v>非表示</v>
      </c>
    </row>
    <row r="193" spans="1:57" ht="25.5" customHeight="1"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30"/>
      <c r="M193" s="31"/>
      <c r="N193" s="24"/>
      <c r="O193" s="24"/>
      <c r="P193" s="24"/>
      <c r="Q193" s="24"/>
      <c r="R193" s="24"/>
      <c r="S193" s="31"/>
      <c r="T193" s="24"/>
      <c r="U193" s="17"/>
      <c r="V193" s="202" t="str">
        <f>$V$4</f>
        <v>令和</v>
      </c>
      <c r="W193" s="202"/>
      <c r="X193" s="202"/>
      <c r="Y193" s="203" t="str">
        <f>$Y$4</f>
        <v/>
      </c>
      <c r="Z193" s="203"/>
      <c r="AA193" s="204" t="s">
        <v>56</v>
      </c>
      <c r="AB193" s="204"/>
      <c r="AC193" s="204"/>
      <c r="AD193" s="204"/>
      <c r="AE193" s="204"/>
      <c r="AF193" s="204"/>
      <c r="AG193" s="204"/>
      <c r="AH193" s="204"/>
      <c r="AJ193" s="24"/>
      <c r="AK193" s="31"/>
      <c r="AL193" s="24"/>
      <c r="AM193" s="24"/>
      <c r="AN193" s="31"/>
      <c r="AO193" s="24"/>
      <c r="AP193" s="24"/>
      <c r="AQ193" s="24"/>
      <c r="AR193" s="24"/>
      <c r="AS193" s="24"/>
      <c r="AT193" s="31"/>
      <c r="AU193" s="24"/>
      <c r="AV193" s="26"/>
      <c r="AW193" s="26"/>
      <c r="AX193" s="26"/>
      <c r="AY193" s="26"/>
      <c r="AZ193" s="26"/>
      <c r="BA193" s="26"/>
      <c r="BB193" s="26"/>
      <c r="BC193" s="41"/>
      <c r="BE193" s="17" t="str">
        <f ca="1">IF($B205="","非表示","表示")</f>
        <v>非表示</v>
      </c>
    </row>
    <row r="194" spans="1:57" ht="18" customHeight="1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30"/>
      <c r="M194" s="31"/>
      <c r="N194" s="24"/>
      <c r="O194" s="24"/>
      <c r="P194" s="24"/>
      <c r="Q194" s="24"/>
      <c r="R194" s="24"/>
      <c r="S194" s="31"/>
      <c r="T194" s="24"/>
      <c r="U194" s="30"/>
      <c r="V194" s="31"/>
      <c r="AD194" s="17"/>
      <c r="AJ194" s="24"/>
      <c r="AK194" s="31"/>
      <c r="AQ194" s="24"/>
      <c r="AR194" s="24"/>
      <c r="AS194" s="24"/>
      <c r="AT194" s="205" t="str">
        <f>$AT$5</f>
        <v>　　年　　月　　日</v>
      </c>
      <c r="AU194" s="205"/>
      <c r="AV194" s="205"/>
      <c r="AW194" s="205"/>
      <c r="AX194" s="205"/>
      <c r="AY194" s="205"/>
      <c r="AZ194" s="205"/>
      <c r="BA194" s="205"/>
      <c r="BB194" s="205"/>
      <c r="BC194" s="41"/>
      <c r="BE194" s="17" t="str">
        <f ca="1">IF($B205="","非表示","表示")</f>
        <v>非表示</v>
      </c>
    </row>
    <row r="195" spans="1:57" ht="21" customHeight="1">
      <c r="B195" s="25"/>
      <c r="C195" s="26"/>
      <c r="D195" s="26"/>
      <c r="E195" s="26"/>
      <c r="F195" s="26"/>
      <c r="G195" s="26"/>
      <c r="H195" s="26"/>
      <c r="I195" s="26"/>
      <c r="J195" s="26"/>
      <c r="K195" s="26"/>
      <c r="L195" s="32"/>
      <c r="M195" s="33"/>
      <c r="O195" s="26"/>
      <c r="P195" s="26"/>
      <c r="Q195" s="26"/>
      <c r="R195" s="26"/>
      <c r="S195" s="33"/>
      <c r="T195" s="26"/>
      <c r="U195" s="32"/>
      <c r="V195" s="33"/>
      <c r="W195" s="26"/>
      <c r="X195" s="26"/>
      <c r="Y195" s="26"/>
      <c r="Z195" s="26"/>
      <c r="AA195" s="26"/>
      <c r="AB195" s="33"/>
      <c r="AC195" s="26"/>
      <c r="AD195" s="32"/>
      <c r="AE195" s="33"/>
      <c r="AF195" s="26"/>
      <c r="AG195" s="26"/>
      <c r="AH195" s="26"/>
      <c r="AI195" s="26"/>
      <c r="AJ195" s="26"/>
      <c r="AK195" s="33"/>
      <c r="AQ195" s="26"/>
      <c r="AR195" s="26"/>
      <c r="AS195" s="26"/>
      <c r="AT195" s="33"/>
      <c r="AU195" s="26"/>
      <c r="AV195" s="206"/>
      <c r="AW195" s="206"/>
      <c r="AX195" s="206"/>
      <c r="AY195" s="206"/>
      <c r="AZ195" s="206"/>
      <c r="BA195" s="206"/>
      <c r="BB195" s="206"/>
      <c r="BC195" s="41"/>
      <c r="BE195" s="17" t="str">
        <f ca="1">IF($B205="","非表示","表示")</f>
        <v>非表示</v>
      </c>
    </row>
    <row r="196" spans="1:57" ht="20.25" customHeight="1">
      <c r="B196" s="25"/>
      <c r="C196" s="207" t="s">
        <v>57</v>
      </c>
      <c r="D196" s="207"/>
      <c r="E196" s="207"/>
      <c r="F196" s="207"/>
      <c r="G196" s="207"/>
      <c r="H196" s="207"/>
      <c r="I196" s="207"/>
      <c r="J196" s="207"/>
      <c r="K196" s="207"/>
      <c r="L196" s="207"/>
      <c r="M196" s="33"/>
      <c r="N196" s="26"/>
      <c r="O196" s="26"/>
      <c r="P196" s="26"/>
      <c r="Q196" s="26"/>
      <c r="R196" s="26"/>
      <c r="S196" s="33"/>
      <c r="T196" s="26"/>
      <c r="U196" s="32"/>
      <c r="V196" s="33"/>
      <c r="W196" s="26"/>
      <c r="AB196" s="33"/>
      <c r="AC196" s="26"/>
      <c r="AD196" s="32"/>
      <c r="AE196" s="33"/>
      <c r="AF196" s="26"/>
      <c r="AG196" s="26"/>
      <c r="AH196" s="26"/>
      <c r="AI196" s="26"/>
      <c r="AJ196" s="26"/>
      <c r="AK196" s="33"/>
      <c r="AL196" s="26"/>
      <c r="AM196" s="26"/>
      <c r="AN196" s="33"/>
      <c r="AO196" s="26"/>
      <c r="AP196" s="26"/>
      <c r="AQ196" s="26"/>
      <c r="AR196" s="26"/>
      <c r="AS196" s="26"/>
      <c r="AT196" s="33"/>
      <c r="AU196" s="26"/>
      <c r="AV196" s="26"/>
      <c r="AW196" s="26"/>
      <c r="AX196" s="26"/>
      <c r="AY196" s="26"/>
      <c r="AZ196" s="26"/>
      <c r="BA196" s="26"/>
      <c r="BB196" s="26"/>
      <c r="BC196" s="41"/>
      <c r="BE196" s="17" t="str">
        <f ca="1">IF($B205="","非表示","表示")</f>
        <v>非表示</v>
      </c>
    </row>
    <row r="197" spans="1:57" ht="20.25" customHeight="1"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32"/>
      <c r="M197" s="33"/>
      <c r="N197" s="26"/>
      <c r="O197" s="26"/>
      <c r="P197" s="26"/>
      <c r="Q197" s="26"/>
      <c r="R197" s="26"/>
      <c r="S197" s="33"/>
      <c r="T197" s="26"/>
      <c r="U197" s="32"/>
      <c r="V197" s="33"/>
      <c r="W197" s="26"/>
      <c r="X197" s="26"/>
      <c r="Y197" s="26"/>
      <c r="Z197" s="26"/>
      <c r="AA197" s="26"/>
      <c r="AB197" s="33"/>
      <c r="AC197" s="26"/>
      <c r="AD197" s="32"/>
      <c r="AE197" s="33"/>
      <c r="AF197" s="26"/>
      <c r="AG197" s="26"/>
      <c r="AH197" s="26"/>
      <c r="AI197" s="26"/>
      <c r="AJ197" s="26"/>
      <c r="AK197" s="177" t="s">
        <v>58</v>
      </c>
      <c r="AL197" s="177"/>
      <c r="AM197" s="177"/>
      <c r="AN197" s="177"/>
      <c r="AP197" s="186" t="str">
        <f>$AP$8</f>
        <v/>
      </c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41"/>
      <c r="BE197" s="17" t="str">
        <f ca="1">IF($B205="","非表示","表示")</f>
        <v>非表示</v>
      </c>
    </row>
    <row r="198" spans="1:57" ht="20.25" customHeight="1">
      <c r="B198" s="25"/>
      <c r="C198" s="26"/>
      <c r="D198" s="26"/>
      <c r="E198" s="26"/>
      <c r="F198" s="26"/>
      <c r="G198" s="26"/>
      <c r="H198" s="26"/>
      <c r="I198" s="26"/>
      <c r="J198" s="26"/>
      <c r="K198" s="26"/>
      <c r="L198" s="32"/>
      <c r="M198" s="33"/>
      <c r="N198" s="26"/>
      <c r="O198" s="26"/>
      <c r="P198" s="26"/>
      <c r="Q198" s="26"/>
      <c r="R198" s="26"/>
      <c r="S198" s="33"/>
      <c r="T198" s="26"/>
      <c r="U198" s="32"/>
      <c r="V198" s="33"/>
      <c r="W198" s="26"/>
      <c r="X198" s="26"/>
      <c r="Y198" s="26"/>
      <c r="Z198" s="26"/>
      <c r="AA198" s="26"/>
      <c r="AB198" s="33"/>
      <c r="AC198" s="26"/>
      <c r="AD198" s="32"/>
      <c r="AE198" s="33"/>
      <c r="AF198" s="26"/>
      <c r="AG198" s="26"/>
      <c r="AH198" s="26"/>
      <c r="AI198" s="26"/>
      <c r="AJ198" s="26"/>
      <c r="AK198" s="178"/>
      <c r="AL198" s="178"/>
      <c r="AM198" s="178"/>
      <c r="AN198" s="178"/>
      <c r="AO198" s="37"/>
      <c r="AP198" s="187" t="str">
        <f>$AP$9</f>
        <v/>
      </c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  <c r="BB198" s="187"/>
      <c r="BC198" s="41"/>
      <c r="BE198" s="17" t="str">
        <f ca="1">IF($B205="","非表示","表示")</f>
        <v>非表示</v>
      </c>
    </row>
    <row r="199" spans="1:57" ht="7.5" customHeight="1">
      <c r="B199" s="25"/>
      <c r="C199" s="26"/>
      <c r="D199" s="26"/>
      <c r="E199" s="26"/>
      <c r="F199" s="26"/>
      <c r="G199" s="26"/>
      <c r="H199" s="26"/>
      <c r="I199" s="26"/>
      <c r="J199" s="26"/>
      <c r="K199" s="26"/>
      <c r="L199" s="32"/>
      <c r="M199" s="33"/>
      <c r="N199" s="26"/>
      <c r="O199" s="26"/>
      <c r="P199" s="26"/>
      <c r="Q199" s="26"/>
      <c r="R199" s="26"/>
      <c r="S199" s="33"/>
      <c r="T199" s="26"/>
      <c r="U199" s="32"/>
      <c r="V199" s="33"/>
      <c r="W199" s="26"/>
      <c r="X199" s="26"/>
      <c r="Y199" s="26"/>
      <c r="Z199" s="26"/>
      <c r="AA199" s="26"/>
      <c r="AB199" s="33"/>
      <c r="AC199" s="26"/>
      <c r="AD199" s="32"/>
      <c r="AE199" s="33"/>
      <c r="AF199" s="26"/>
      <c r="AG199" s="26"/>
      <c r="AH199" s="26"/>
      <c r="AI199" s="26"/>
      <c r="AJ199" s="26"/>
      <c r="AK199" s="33"/>
      <c r="AL199" s="26"/>
      <c r="AM199" s="26"/>
      <c r="AN199" s="33"/>
      <c r="AO199" s="26"/>
      <c r="AP199" s="26"/>
      <c r="AQ199" s="26"/>
      <c r="AR199" s="26"/>
      <c r="AS199" s="26"/>
      <c r="AT199" s="33"/>
      <c r="AU199" s="26"/>
      <c r="AV199" s="26"/>
      <c r="AW199" s="26"/>
      <c r="AX199" s="26"/>
      <c r="AY199" s="26"/>
      <c r="AZ199" s="26"/>
      <c r="BA199" s="26"/>
      <c r="BB199" s="26"/>
      <c r="BC199" s="41"/>
      <c r="BE199" s="17" t="str">
        <f ca="1">IF($B205="","非表示","表示")</f>
        <v>非表示</v>
      </c>
    </row>
    <row r="200" spans="1:57" ht="20.25" customHeight="1">
      <c r="B200" s="25"/>
      <c r="C200" s="26"/>
      <c r="D200" s="26"/>
      <c r="E200" s="26"/>
      <c r="F200" s="26"/>
      <c r="G200" s="26"/>
      <c r="H200" s="26"/>
      <c r="I200" s="26"/>
      <c r="J200" s="26"/>
      <c r="K200" s="26"/>
      <c r="L200" s="32"/>
      <c r="M200" s="33"/>
      <c r="N200" s="26"/>
      <c r="O200" s="26"/>
      <c r="P200" s="26"/>
      <c r="Q200" s="26"/>
      <c r="U200" s="17"/>
      <c r="AD200" s="32"/>
      <c r="AE200" s="33"/>
      <c r="AF200" s="26"/>
      <c r="AG200" s="26"/>
      <c r="AH200" s="26"/>
      <c r="AI200" s="26"/>
      <c r="AJ200" s="26"/>
      <c r="AK200" s="179" t="s">
        <v>59</v>
      </c>
      <c r="AL200" s="179"/>
      <c r="AM200" s="179"/>
      <c r="AN200" s="179"/>
      <c r="AP200" s="181" t="str">
        <f>$AP$11</f>
        <v/>
      </c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41"/>
      <c r="BE200" s="17" t="str">
        <f ca="1">IF($B205="","非表示","表示")</f>
        <v>非表示</v>
      </c>
    </row>
    <row r="201" spans="1:57" ht="20.25" customHeight="1">
      <c r="B201" s="25"/>
      <c r="D201" s="24" t="s">
        <v>12</v>
      </c>
      <c r="E201" s="26"/>
      <c r="F201" s="26"/>
      <c r="G201" s="27"/>
      <c r="H201" s="27"/>
      <c r="I201" s="27"/>
      <c r="J201" s="27"/>
      <c r="K201" s="27"/>
      <c r="L201" s="34"/>
      <c r="M201" s="33"/>
      <c r="N201" s="26"/>
      <c r="O201" s="26"/>
      <c r="P201" s="26"/>
      <c r="T201" s="188" t="s">
        <v>16</v>
      </c>
      <c r="U201" s="188"/>
      <c r="V201" s="188"/>
      <c r="W201" s="188"/>
      <c r="X201" s="37"/>
      <c r="Y201" s="126" t="str">
        <f>$Y$12</f>
        <v/>
      </c>
      <c r="Z201" s="38" t="s">
        <v>17</v>
      </c>
      <c r="AA201" s="189" t="str">
        <f>$AA$12</f>
        <v/>
      </c>
      <c r="AB201" s="189"/>
      <c r="AC201" s="39" t="s">
        <v>18</v>
      </c>
      <c r="AD201" s="32"/>
      <c r="AE201" s="33"/>
      <c r="AF201" s="26"/>
      <c r="AG201" s="26"/>
      <c r="AH201" s="26"/>
      <c r="AI201" s="26"/>
      <c r="AJ201" s="26"/>
      <c r="AK201" s="180"/>
      <c r="AL201" s="180"/>
      <c r="AM201" s="180"/>
      <c r="AN201" s="180"/>
      <c r="AO201" s="37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41"/>
      <c r="BE201" s="17" t="str">
        <f ca="1">IF($B205="","非表示","表示")</f>
        <v>非表示</v>
      </c>
    </row>
    <row r="202" spans="1:57" ht="12.75" customHeight="1">
      <c r="B202" s="25"/>
      <c r="C202" s="26"/>
      <c r="D202" s="26"/>
      <c r="E202" s="26"/>
      <c r="F202" s="26"/>
      <c r="G202" s="26"/>
      <c r="H202" s="26"/>
      <c r="I202" s="26"/>
      <c r="J202" s="26"/>
      <c r="K202" s="26"/>
      <c r="L202" s="32"/>
      <c r="M202" s="33"/>
      <c r="N202" s="26"/>
      <c r="O202" s="26"/>
      <c r="P202" s="26"/>
      <c r="Q202" s="26"/>
      <c r="R202" s="26"/>
      <c r="S202" s="33"/>
      <c r="T202" s="26"/>
      <c r="U202" s="32"/>
      <c r="V202" s="33"/>
      <c r="W202" s="26"/>
      <c r="X202" s="26"/>
      <c r="Y202" s="26"/>
      <c r="Z202" s="26"/>
      <c r="AA202" s="26"/>
      <c r="AB202" s="33"/>
      <c r="AC202" s="26"/>
      <c r="AD202" s="32"/>
      <c r="AE202" s="33"/>
      <c r="AF202" s="26"/>
      <c r="AG202" s="26"/>
      <c r="AH202" s="26"/>
      <c r="AI202" s="26"/>
      <c r="AJ202" s="26"/>
      <c r="AK202" s="33"/>
      <c r="AL202" s="26"/>
      <c r="AM202" s="26"/>
      <c r="AN202" s="33"/>
      <c r="AO202" s="26"/>
      <c r="AP202" s="26"/>
      <c r="AQ202" s="26"/>
      <c r="AR202" s="26"/>
      <c r="AS202" s="26"/>
      <c r="AT202" s="33"/>
      <c r="AU202" s="26"/>
      <c r="AV202" s="26"/>
      <c r="AW202" s="26"/>
      <c r="AX202" s="26"/>
      <c r="AY202" s="26"/>
      <c r="AZ202" s="26"/>
      <c r="BA202" s="26"/>
      <c r="BB202" s="26"/>
      <c r="BC202" s="41"/>
      <c r="BE202" s="17" t="str">
        <f ca="1">IF($B205="","非表示","表示")</f>
        <v>非表示</v>
      </c>
    </row>
    <row r="203" spans="1:57" ht="23.25" customHeight="1">
      <c r="B203" s="176" t="s">
        <v>60</v>
      </c>
      <c r="C203" s="176"/>
      <c r="D203" s="176"/>
      <c r="E203" s="176"/>
      <c r="F203" s="176"/>
      <c r="G203" s="176"/>
      <c r="H203" s="176"/>
      <c r="I203" s="176"/>
      <c r="J203" s="176"/>
      <c r="K203" s="176" t="s">
        <v>61</v>
      </c>
      <c r="L203" s="176"/>
      <c r="M203" s="176"/>
      <c r="N203" s="176"/>
      <c r="O203" s="176"/>
      <c r="P203" s="176"/>
      <c r="Q203" s="176"/>
      <c r="R203" s="176"/>
      <c r="S203" s="176"/>
      <c r="T203" s="183" t="s">
        <v>62</v>
      </c>
      <c r="U203" s="184"/>
      <c r="V203" s="184"/>
      <c r="W203" s="184"/>
      <c r="X203" s="184"/>
      <c r="Y203" s="184"/>
      <c r="Z203" s="184"/>
      <c r="AA203" s="184"/>
      <c r="AB203" s="185"/>
      <c r="AC203" s="183" t="s">
        <v>63</v>
      </c>
      <c r="AD203" s="184"/>
      <c r="AE203" s="184"/>
      <c r="AF203" s="184"/>
      <c r="AG203" s="184"/>
      <c r="AH203" s="184"/>
      <c r="AI203" s="184"/>
      <c r="AJ203" s="184"/>
      <c r="AK203" s="185"/>
      <c r="AL203" s="183" t="s">
        <v>64</v>
      </c>
      <c r="AM203" s="184"/>
      <c r="AN203" s="184"/>
      <c r="AO203" s="184"/>
      <c r="AP203" s="184"/>
      <c r="AQ203" s="184"/>
      <c r="AR203" s="184"/>
      <c r="AS203" s="184"/>
      <c r="AT203" s="185"/>
      <c r="AU203" s="176" t="s">
        <v>47</v>
      </c>
      <c r="AV203" s="176"/>
      <c r="AW203" s="176"/>
      <c r="AX203" s="176"/>
      <c r="AY203" s="176"/>
      <c r="AZ203" s="176"/>
      <c r="BA203" s="176"/>
      <c r="BB203" s="176"/>
      <c r="BC203" s="176"/>
      <c r="BE203" s="17" t="str">
        <f ca="1">IF($B205="","非表示","表示")</f>
        <v>非表示</v>
      </c>
    </row>
    <row r="204" spans="1:57" ht="23.25" customHeight="1">
      <c r="B204" s="176"/>
      <c r="C204" s="176"/>
      <c r="D204" s="176"/>
      <c r="E204" s="176"/>
      <c r="F204" s="176"/>
      <c r="G204" s="176"/>
      <c r="H204" s="176"/>
      <c r="I204" s="176"/>
      <c r="J204" s="176"/>
      <c r="K204" s="190" t="s">
        <v>38</v>
      </c>
      <c r="L204" s="190"/>
      <c r="M204" s="190"/>
      <c r="N204" s="190" t="s">
        <v>65</v>
      </c>
      <c r="O204" s="191"/>
      <c r="P204" s="190" t="s">
        <v>49</v>
      </c>
      <c r="Q204" s="190"/>
      <c r="R204" s="190"/>
      <c r="S204" s="190"/>
      <c r="T204" s="183" t="s">
        <v>38</v>
      </c>
      <c r="U204" s="184"/>
      <c r="V204" s="185"/>
      <c r="W204" s="176" t="s">
        <v>65</v>
      </c>
      <c r="X204" s="183"/>
      <c r="Y204" s="176" t="s">
        <v>49</v>
      </c>
      <c r="Z204" s="176"/>
      <c r="AA204" s="176"/>
      <c r="AB204" s="176"/>
      <c r="AC204" s="183" t="s">
        <v>38</v>
      </c>
      <c r="AD204" s="184"/>
      <c r="AE204" s="185"/>
      <c r="AF204" s="176" t="s">
        <v>65</v>
      </c>
      <c r="AG204" s="183"/>
      <c r="AH204" s="176" t="s">
        <v>49</v>
      </c>
      <c r="AI204" s="176"/>
      <c r="AJ204" s="176"/>
      <c r="AK204" s="176"/>
      <c r="AL204" s="183" t="s">
        <v>38</v>
      </c>
      <c r="AM204" s="184"/>
      <c r="AN204" s="185"/>
      <c r="AO204" s="176" t="s">
        <v>65</v>
      </c>
      <c r="AP204" s="183"/>
      <c r="AQ204" s="176" t="s">
        <v>49</v>
      </c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E204" s="17" t="str">
        <f ca="1">IF($B205="","非表示","表示")</f>
        <v>非表示</v>
      </c>
    </row>
    <row r="205" spans="1:57" ht="46.5" customHeight="1">
      <c r="A205" s="17">
        <f ca="1">$A186+1</f>
        <v>64</v>
      </c>
      <c r="B205" s="192" t="str">
        <f ca="1">IF(AND(VLOOKUP(A205,入力シート➁!$A:$B,COLUMN(入力シート➁!$B$5),0)=0,AU205=""),"",IF(AND(VLOOKUP(A205,入力シート➁!$A:$B,COLUMN(入力シート➁!$B$5),0)=0,AU205&lt;&gt;""),IFERROR(IF(AND(OFFSET(B205,-2,0,1,1)=$B$14,OFFSET(B205,-19,0,1,1)="　　　　　　　〃"),OFFSET(B205,-20,0,1,1),IF(AND(OFFSET(B205,-2,0,1,1)=$B$14,OFFSET(B205,-19,0,1,1)&lt;&gt;"　　　　　　　〃"),OFFSET(B205,-19,0,1,1),"　　　　　　　〃")),"　　　　　　　〃"),(VLOOKUP(A205,入力シート➁!$A:$B,COLUMN(入力シート➁!$B$5),0))))</f>
        <v/>
      </c>
      <c r="C205" s="193"/>
      <c r="D205" s="193"/>
      <c r="E205" s="193"/>
      <c r="F205" s="193"/>
      <c r="G205" s="193"/>
      <c r="H205" s="193"/>
      <c r="I205" s="193"/>
      <c r="J205" s="194"/>
      <c r="K205" s="121" t="str">
        <f ca="1">IF(M205="","",IFERROR(VLOOKUP($A205,入力シート➁!$A:$R,COLUMN(入力シート➁!$C$7),0),""))</f>
        <v/>
      </c>
      <c r="L205" s="122" t="str">
        <f ca="1">IF(OR(P205="",VLOOKUP(A205,入力シート➁!$A:$R,COLUMN(入力シート➁!D196),0)=0),"",VLOOKUP(A205,入力シート➁!$A:$R,COLUMN(入力シート➁!D196),0))</f>
        <v/>
      </c>
      <c r="M205" s="123" t="str">
        <f ca="1">IF(L205="","",VLOOKUP($A205,入力シート➁!$A:$R,COLUMN(入力シート➁!$E$7),0))</f>
        <v/>
      </c>
      <c r="N205" s="195" t="str">
        <f t="shared" ref="N205:N213" ca="1" si="35">IFERROR(IF(OR(P205="",P205&lt;=0),"",IF(AND(M205="V",K205&lt;&gt;""),ROUNDUP(P205/(VALUE(LEFT(K205,FIND("m",K205)-1))*L205),0),ROUNDUP(P205/L205,0))),"")</f>
        <v/>
      </c>
      <c r="O205" s="196"/>
      <c r="P205" s="197" t="str">
        <f ca="1">IF(VLOOKUP($A205,入力シート➁!$A:$R,COLUMN(入力シート➁!F196),0)=0,"",IF(VLOOKUP($A205,入力シート➁!$A:$R,COLUMN(入力シート➁!F196),0)&lt;0,"("&amp;-VLOOKUP($A205,入力シート➁!$A:$R,COLUMN(入力シート➁!F196),0)&amp;VLOOKUP($A205,入力シート➁!$A:$R,COLUMN(入力シート➁!G196),0)&amp;")",VLOOKUP($A205,入力シート➁!$A:$R,COLUMN(入力シート➁!F196),0)))</f>
        <v/>
      </c>
      <c r="Q205" s="198"/>
      <c r="R205" s="198"/>
      <c r="S205" s="124" t="str">
        <f ca="1">IF(OR(P205="",COUNT(P205)=0),"",VLOOKUP($A205,入力シート➁!$A:$R,COLUMN(入力シート➁!G196),0))</f>
        <v/>
      </c>
      <c r="T205" s="121" t="str">
        <f ca="1">IF(V205="","",IFERROR(VLOOKUP($A205,入力シート➁!$A:$R,COLUMN(入力シート➁!$C$7),0),""))</f>
        <v/>
      </c>
      <c r="U205" s="125" t="str">
        <f ca="1">IF(OR(Y205="",VLOOKUP(A205,入力シート➁!$A:$R,COLUMN(入力シート➁!D196),0)=0),"",VLOOKUP(A205,入力シート➁!$A:$R,COLUMN(入力シート➁!D196),0))</f>
        <v/>
      </c>
      <c r="V205" s="123" t="str">
        <f ca="1">IF(U205="","",VLOOKUP($A205,入力シート➁!$A:$R,COLUMN(入力シート➁!$E$7),0))</f>
        <v/>
      </c>
      <c r="W205" s="195" t="str">
        <f t="shared" ref="W205:W213" ca="1" si="36">IFERROR(IF(OR(Y205="",Y205&lt;=0),"",IF(AND(V205="V",T205&lt;&gt;""),ROUNDUP(Y205/(VALUE(LEFT(T205,FIND("m",T205)-1))*U205),0),ROUNDUP(Y205/U205,0))),"")</f>
        <v/>
      </c>
      <c r="X205" s="199"/>
      <c r="Y205" s="197" t="str">
        <f ca="1">IF(VLOOKUP($A205,入力シート➁!$A:$R,COLUMN(入力シート➁!H196),0)=0,"",IF(VLOOKUP($A205,入力シート➁!$A:$R,COLUMN(入力シート➁!H196),0)&lt;0,"("&amp;-VLOOKUP($A205,入力シート➁!$A:$R,COLUMN(入力シート➁!H196),0)&amp;VLOOKUP($A205,入力シート➁!$A:$R,COLUMN(入力シート➁!I196),0)&amp;")",VLOOKUP($A205,入力シート➁!$A:$R,COLUMN(入力シート➁!H196),0)))</f>
        <v/>
      </c>
      <c r="Z205" s="198"/>
      <c r="AA205" s="198"/>
      <c r="AB205" s="124" t="str">
        <f ca="1">IF(OR(Y205="",COUNT(Y205)=0),"",VLOOKUP($A205,入力シート➁!$A:$R,COLUMN(入力シート➁!G196),0))</f>
        <v/>
      </c>
      <c r="AC205" s="121" t="str">
        <f ca="1">IF(AE205="","",IFERROR(VLOOKUP($A205,入力シート➁!$A:$R,COLUMN(入力シート➁!$C$7),0),""))</f>
        <v/>
      </c>
      <c r="AD205" s="125" t="str">
        <f ca="1">IF(OR(AH205="",VLOOKUP(A205,入力シート➁!$A:$R,COLUMN(入力シート➁!D196),0)=0),"",VLOOKUP(A205,入力シート➁!$A:$R,COLUMN(入力シート➁!D196),0))</f>
        <v/>
      </c>
      <c r="AE205" s="123" t="str">
        <f ca="1">IF(AD205="","",VLOOKUP($A205,入力シート➁!$A:$R,COLUMN(入力シート➁!$E$7),0))</f>
        <v/>
      </c>
      <c r="AF205" s="195" t="str">
        <f t="shared" ref="AF205:AF213" ca="1" si="37">IFERROR(IF(OR(AH205="",AH205&lt;=0),"",IF(AND(AE205="V",AC205&lt;&gt;""),ROUNDUP(AH205/(VALUE(LEFT(AC205,FIND("m",AC205)-1))*AD205),0),ROUNDUP(AH205/AD205,0))),"")</f>
        <v/>
      </c>
      <c r="AG205" s="199"/>
      <c r="AH205" s="197" t="str">
        <f ca="1">IF(VLOOKUP($A205,入力シート➁!$A:$R,COLUMN(入力シート➁!J196),0)=0,"",IF(VLOOKUP($A205,入力シート➁!$A:$R,COLUMN(入力シート➁!J196),0)&lt;0,"("&amp;-VLOOKUP($A205,入力シート➁!$A:$R,COLUMN(入力シート➁!J196),0)&amp;VLOOKUP($A205,入力シート➁!$A:$R,COLUMN(入力シート➁!K196),0)&amp;")",VLOOKUP($A205,入力シート➁!$A:$R,COLUMN(入力シート➁!J196),0)))</f>
        <v/>
      </c>
      <c r="AI205" s="198"/>
      <c r="AJ205" s="198"/>
      <c r="AK205" s="124" t="str">
        <f ca="1">IF(OR(AH205="",COUNT(AH205)=0),"",VLOOKUP($A205,入力シート➁!$A:$R,COLUMN(入力シート➁!G196),0))</f>
        <v/>
      </c>
      <c r="AL205" s="121" t="str">
        <f ca="1">IF(AN205="","",IFERROR(VLOOKUP($A205,入力シート➁!$A:$R,COLUMN(入力シート➁!$C$7),0),""))</f>
        <v/>
      </c>
      <c r="AM205" s="125" t="str">
        <f ca="1">IF(OR(AQ205=0,AQ205="",VLOOKUP(A205,入力シート➁!$A:$R,COLUMN(入力シート➁!D196),0)=0),"",VLOOKUP(A205,入力シート➁!$A:$R,COLUMN(入力シート➁!D196),0))</f>
        <v/>
      </c>
      <c r="AN205" s="123" t="str">
        <f ca="1">IF(AM205="","",VLOOKUP($A205,入力シート➁!$A:$R,COLUMN(入力シート➁!$E$7),0))</f>
        <v/>
      </c>
      <c r="AO205" s="195" t="str">
        <f t="shared" ref="AO205:AO213" ca="1" si="38">IFERROR(IF(OR(AQ205="",AQ205&lt;=0),"",IF(AND(AN205="V",AL205&lt;&gt;""),ROUNDUP(AQ205/(VALUE(LEFT(AL205,FIND("m",AL205)-1))*AM205),0),ROUNDUP(AQ205/AM205,0))),"")</f>
        <v/>
      </c>
      <c r="AP205" s="199"/>
      <c r="AQ205" s="197" t="str">
        <f ca="1">IF(AND(VLOOKUP($A205,入力シート➁!$A:$R,COLUMN(入力シート➁!L196),0)=0,VLOOKUP($A205,入力シート➁!$A:$R,COLUMN(入力シート➁!B196),0)=""),"",IF(VLOOKUP($A205,入力シート➁!$A:$R,COLUMN(入力シート➁!L196),0)&lt;0,"("&amp;-VLOOKUP($A205,入力シート➁!$A:$R,COLUMN(入力シート➁!L196),0)&amp;VLOOKUP($A205,入力シート➁!$A:$R,COLUMN(入力シート➁!M196),0)&amp;")",VLOOKUP($A205,入力シート➁!$A:$R,COLUMN(入力シート➁!L196),0)))</f>
        <v/>
      </c>
      <c r="AR205" s="198"/>
      <c r="AS205" s="198"/>
      <c r="AT205" s="124" t="str">
        <f ca="1">IF(OR(AQ205="",COUNT(AQ205)=0),"",VLOOKUP($A205,入力シート➁!$A:$R,COLUMN(入力シート➁!G196),0))</f>
        <v/>
      </c>
      <c r="AU205" s="200" t="str">
        <f ca="1">IF(VLOOKUP(A205,入力シート➁!$A:$R,COLUMN(入力シート➁!R196),0)=0,"",VLOOKUP(A205,入力シート➁!$A:$R,COLUMN(入力シート➁!R196),0))</f>
        <v/>
      </c>
      <c r="AV205" s="200"/>
      <c r="AW205" s="200"/>
      <c r="AX205" s="200"/>
      <c r="AY205" s="200"/>
      <c r="AZ205" s="200"/>
      <c r="BA205" s="200"/>
      <c r="BB205" s="200"/>
      <c r="BC205" s="200"/>
      <c r="BE205" s="17" t="str">
        <f ca="1">IF($B205="","非表示","表示")</f>
        <v>非表示</v>
      </c>
    </row>
    <row r="206" spans="1:57" ht="46.5" customHeight="1">
      <c r="A206" s="17">
        <f t="shared" ref="A206:A213" ca="1" si="39">OFFSET(A206,-1,0,1,1)+1</f>
        <v>65</v>
      </c>
      <c r="B206" s="192" t="str">
        <f ca="1">IF(AND(VLOOKUP(A206,入力シート➁!$A:$B,COLUMN(入力シート➁!$B$5),0)=0,AU206=""),"",IF(AND(VLOOKUP(A206,入力シート➁!$A:$B,COLUMN(入力シート➁!$B$5),0)=0,AU206&lt;&gt;""),IFERROR(IF(AND(OFFSET(B206,-2,0,1,1)=$B$14,OFFSET(B206,-19,0,1,1)="　　　　　　　〃"),OFFSET(B206,-20,0,1,1),IF(AND(OFFSET(B206,-2,0,1,1)=$B$14,OFFSET(B206,-19,0,1,1)&lt;&gt;"　　　　　　　〃"),OFFSET(B206,-19,0,1,1),"　　　　　　　〃")),"　　　　　　　〃"),(VLOOKUP(A206,入力シート➁!$A:$B,COLUMN(入力シート➁!$B$5),0))))</f>
        <v/>
      </c>
      <c r="C206" s="193"/>
      <c r="D206" s="193"/>
      <c r="E206" s="193"/>
      <c r="F206" s="193"/>
      <c r="G206" s="193"/>
      <c r="H206" s="193"/>
      <c r="I206" s="193"/>
      <c r="J206" s="194"/>
      <c r="K206" s="121" t="str">
        <f ca="1">IF(M206="","",IFERROR(VLOOKUP($A206,入力シート➁!$A:$R,COLUMN(入力シート➁!$C$7),0),""))</f>
        <v/>
      </c>
      <c r="L206" s="122" t="str">
        <f ca="1">IF(OR(P206="",VLOOKUP(A206,入力シート➁!$A:$R,COLUMN(入力シート➁!D197),0)=0),"",VLOOKUP(A206,入力シート➁!$A:$R,COLUMN(入力シート➁!D197),0))</f>
        <v/>
      </c>
      <c r="M206" s="123" t="str">
        <f ca="1">IF(L206="","",VLOOKUP($A206,入力シート➁!$A:$R,COLUMN(入力シート➁!$E$7),0))</f>
        <v/>
      </c>
      <c r="N206" s="195" t="str">
        <f t="shared" ca="1" si="35"/>
        <v/>
      </c>
      <c r="O206" s="196"/>
      <c r="P206" s="197" t="str">
        <f ca="1">IF(VLOOKUP($A206,入力シート➁!$A:$R,COLUMN(入力シート➁!F197),0)=0,"",IF(VLOOKUP($A206,入力シート➁!$A:$R,COLUMN(入力シート➁!F197),0)&lt;0,"("&amp;-VLOOKUP($A206,入力シート➁!$A:$R,COLUMN(入力シート➁!F197),0)&amp;VLOOKUP($A206,入力シート➁!$A:$R,COLUMN(入力シート➁!G197),0)&amp;")",VLOOKUP($A206,入力シート➁!$A:$R,COLUMN(入力シート➁!F197),0)))</f>
        <v/>
      </c>
      <c r="Q206" s="198"/>
      <c r="R206" s="198"/>
      <c r="S206" s="124" t="str">
        <f ca="1">IF(OR(P206="",COUNT(P206)=0),"",VLOOKUP(A206,入力シート➁!$A:$R,COLUMN(入力シート➁!G197),0))</f>
        <v/>
      </c>
      <c r="T206" s="121" t="str">
        <f ca="1">IF(V206="","",IFERROR(VLOOKUP($A206,入力シート➁!$A:$R,COLUMN(入力シート➁!$C$7),0),""))</f>
        <v/>
      </c>
      <c r="U206" s="125" t="str">
        <f ca="1">IF(OR(Y206="",VLOOKUP(A206,入力シート➁!$A:$R,COLUMN(入力シート➁!D197),0)=0),"",VLOOKUP(A206,入力シート➁!$A:$R,COLUMN(入力シート➁!D197),0))</f>
        <v/>
      </c>
      <c r="V206" s="123" t="str">
        <f ca="1">IF(U206="","",VLOOKUP($A206,入力シート➁!$A:$R,COLUMN(入力シート➁!$E$7),0))</f>
        <v/>
      </c>
      <c r="W206" s="195" t="str">
        <f t="shared" ca="1" si="36"/>
        <v/>
      </c>
      <c r="X206" s="199"/>
      <c r="Y206" s="197" t="str">
        <f ca="1">IF(VLOOKUP($A206,入力シート➁!$A:$R,COLUMN(入力シート➁!H197),0)=0,"",IF(VLOOKUP($A206,入力シート➁!$A:$R,COLUMN(入力シート➁!H197),0)&lt;0,"("&amp;-VLOOKUP($A206,入力シート➁!$A:$R,COLUMN(入力シート➁!H197),0)&amp;VLOOKUP($A206,入力シート➁!$A:$R,COLUMN(入力シート➁!I197),0)&amp;")",VLOOKUP($A206,入力シート➁!$A:$R,COLUMN(入力シート➁!H197),0)))</f>
        <v/>
      </c>
      <c r="Z206" s="198"/>
      <c r="AA206" s="198"/>
      <c r="AB206" s="124" t="str">
        <f ca="1">IF(OR(Y206="",COUNT(Y206)=0),"",VLOOKUP($A206,入力シート➁!$A:$R,COLUMN(入力シート➁!G197),0))</f>
        <v/>
      </c>
      <c r="AC206" s="121" t="str">
        <f ca="1">IF(AE206="","",IFERROR(VLOOKUP($A206,入力シート➁!$A:$R,COLUMN(入力シート➁!$C$7),0),""))</f>
        <v/>
      </c>
      <c r="AD206" s="125" t="str">
        <f ca="1">IF(OR(AH206="",VLOOKUP(A206,入力シート➁!$A:$R,COLUMN(入力シート➁!D197),0)=0),"",VLOOKUP(A206,入力シート➁!$A:$R,COLUMN(入力シート➁!D197),0))</f>
        <v/>
      </c>
      <c r="AE206" s="123" t="str">
        <f ca="1">IF(AD206="","",VLOOKUP($A206,入力シート➁!$A:$R,COLUMN(入力シート➁!$E$7),0))</f>
        <v/>
      </c>
      <c r="AF206" s="195" t="str">
        <f t="shared" ca="1" si="37"/>
        <v/>
      </c>
      <c r="AG206" s="199"/>
      <c r="AH206" s="197" t="str">
        <f ca="1">IF(VLOOKUP($A206,入力シート➁!$A:$R,COLUMN(入力シート➁!J197),0)=0,"",IF(VLOOKUP($A206,入力シート➁!$A:$R,COLUMN(入力シート➁!J197),0)&lt;0,"("&amp;-VLOOKUP($A206,入力シート➁!$A:$R,COLUMN(入力シート➁!J197),0)&amp;VLOOKUP($A206,入力シート➁!$A:$R,COLUMN(入力シート➁!K197),0)&amp;")",VLOOKUP($A206,入力シート➁!$A:$R,COLUMN(入力シート➁!J197),0)))</f>
        <v/>
      </c>
      <c r="AI206" s="198"/>
      <c r="AJ206" s="198"/>
      <c r="AK206" s="124" t="str">
        <f ca="1">IF(OR(AH206="",COUNT(AH206)=0),"",VLOOKUP($A206,入力シート➁!$A:$R,COLUMN(入力シート➁!G197),0))</f>
        <v/>
      </c>
      <c r="AL206" s="121" t="str">
        <f ca="1">IF(AN206="","",IFERROR(VLOOKUP($A206,入力シート➁!$A:$R,COLUMN(入力シート➁!$C$7),0),""))</f>
        <v/>
      </c>
      <c r="AM206" s="125" t="str">
        <f ca="1">IF(OR(AQ206=0,AQ206="",VLOOKUP(A206,入力シート➁!$A:$R,COLUMN(入力シート➁!D197),0)=0),"",VLOOKUP(A206,入力シート➁!$A:$R,COLUMN(入力シート➁!D197),0))</f>
        <v/>
      </c>
      <c r="AN206" s="123" t="str">
        <f ca="1">IF(AM206="","",VLOOKUP($A206,入力シート➁!$A:$R,COLUMN(入力シート➁!$E$7),0))</f>
        <v/>
      </c>
      <c r="AO206" s="195" t="str">
        <f t="shared" ca="1" si="38"/>
        <v/>
      </c>
      <c r="AP206" s="199"/>
      <c r="AQ206" s="197" t="str">
        <f ca="1">IF(AND(VLOOKUP($A206,入力シート➁!$A:$R,COLUMN(入力シート➁!L197),0)=0,VLOOKUP($A206,入力シート➁!$A:$R,COLUMN(入力シート➁!B197),0)=""),"",IF(VLOOKUP($A206,入力シート➁!$A:$R,COLUMN(入力シート➁!L197),0)&lt;0,"("&amp;-VLOOKUP($A206,入力シート➁!$A:$R,COLUMN(入力シート➁!L197),0)&amp;VLOOKUP($A206,入力シート➁!$A:$R,COLUMN(入力シート➁!M197),0)&amp;")",VLOOKUP($A206,入力シート➁!$A:$R,COLUMN(入力シート➁!L197),0)))</f>
        <v/>
      </c>
      <c r="AR206" s="198"/>
      <c r="AS206" s="198"/>
      <c r="AT206" s="124" t="str">
        <f ca="1">IF(OR(AQ206="",COUNT(AQ206)=0),"",VLOOKUP($A206,入力シート➁!$A:$R,COLUMN(入力シート➁!G197),0))</f>
        <v/>
      </c>
      <c r="AU206" s="200" t="str">
        <f ca="1">IF(VLOOKUP(A206,入力シート➁!$A:$R,COLUMN(入力シート➁!R197),0)=0,"",VLOOKUP(A206,入力シート➁!$A:$R,COLUMN(入力シート➁!R197),0))</f>
        <v/>
      </c>
      <c r="AV206" s="200"/>
      <c r="AW206" s="200"/>
      <c r="AX206" s="200"/>
      <c r="AY206" s="200"/>
      <c r="AZ206" s="200"/>
      <c r="BA206" s="200"/>
      <c r="BB206" s="200"/>
      <c r="BC206" s="200"/>
      <c r="BE206" s="17" t="str">
        <f ca="1">IF($B205="","非表示","表示")</f>
        <v>非表示</v>
      </c>
    </row>
    <row r="207" spans="1:57" ht="46.5" customHeight="1">
      <c r="A207" s="17">
        <f t="shared" ca="1" si="39"/>
        <v>66</v>
      </c>
      <c r="B207" s="192" t="str">
        <f ca="1">IF(AND(VLOOKUP(A207,入力シート➁!$A:$B,COLUMN(入力シート➁!$B$5),0)=0,AU207=""),"",IF(AND(VLOOKUP(A207,入力シート➁!$A:$B,COLUMN(入力シート➁!$B$5),0)=0,AU207&lt;&gt;""),IFERROR(IF(AND(OFFSET(B207,-2,0,1,1)=$B$14,OFFSET(B207,-19,0,1,1)="　　　　　　　〃"),OFFSET(B207,-20,0,1,1),IF(AND(OFFSET(B207,-2,0,1,1)=$B$14,OFFSET(B207,-19,0,1,1)&lt;&gt;"　　　　　　　〃"),OFFSET(B207,-19,0,1,1),"　　　　　　　〃")),"　　　　　　　〃"),(VLOOKUP(A207,入力シート➁!$A:$B,COLUMN(入力シート➁!$B$5),0))))</f>
        <v/>
      </c>
      <c r="C207" s="193"/>
      <c r="D207" s="193"/>
      <c r="E207" s="193"/>
      <c r="F207" s="193"/>
      <c r="G207" s="193"/>
      <c r="H207" s="193"/>
      <c r="I207" s="193"/>
      <c r="J207" s="194"/>
      <c r="K207" s="121" t="str">
        <f ca="1">IF(M207="","",IFERROR(VLOOKUP($A207,入力シート➁!$A:$R,COLUMN(入力シート➁!$C$7),0),""))</f>
        <v/>
      </c>
      <c r="L207" s="122" t="str">
        <f ca="1">IF(OR(P207="",VLOOKUP(A207,入力シート➁!$A:$R,COLUMN(入力シート➁!D198),0)=0),"",VLOOKUP(A207,入力シート➁!$A:$R,COLUMN(入力シート➁!D198),0))</f>
        <v/>
      </c>
      <c r="M207" s="123" t="str">
        <f ca="1">IF(L207="","",VLOOKUP($A207,入力シート➁!$A:$R,COLUMN(入力シート➁!$E$7),0))</f>
        <v/>
      </c>
      <c r="N207" s="195" t="str">
        <f t="shared" ca="1" si="35"/>
        <v/>
      </c>
      <c r="O207" s="196"/>
      <c r="P207" s="197" t="str">
        <f ca="1">IF(VLOOKUP($A207,入力シート➁!$A:$R,COLUMN(入力シート➁!F198),0)=0,"",IF(VLOOKUP($A207,入力シート➁!$A:$R,COLUMN(入力シート➁!F198),0)&lt;0,"("&amp;-VLOOKUP($A207,入力シート➁!$A:$R,COLUMN(入力シート➁!F198),0)&amp;VLOOKUP($A207,入力シート➁!$A:$R,COLUMN(入力シート➁!G198),0)&amp;")",VLOOKUP($A207,入力シート➁!$A:$R,COLUMN(入力シート➁!F198),0)))</f>
        <v/>
      </c>
      <c r="Q207" s="198"/>
      <c r="R207" s="198"/>
      <c r="S207" s="124" t="str">
        <f ca="1">IF(OR(P207="",COUNT(P207)=0),"",VLOOKUP(A207,入力シート➁!$A:$R,COLUMN(入力シート➁!G198),0))</f>
        <v/>
      </c>
      <c r="T207" s="121" t="str">
        <f ca="1">IF(V207="","",IFERROR(VLOOKUP($A207,入力シート➁!$A:$R,COLUMN(入力シート➁!$C$7),0),""))</f>
        <v/>
      </c>
      <c r="U207" s="125" t="str">
        <f ca="1">IF(OR(Y207="",VLOOKUP(A207,入力シート➁!$A:$R,COLUMN(入力シート➁!D198),0)=0),"",VLOOKUP(A207,入力シート➁!$A:$R,COLUMN(入力シート➁!D198),0))</f>
        <v/>
      </c>
      <c r="V207" s="123" t="str">
        <f ca="1">IF(U207="","",VLOOKUP($A207,入力シート➁!$A:$R,COLUMN(入力シート➁!$E$7),0))</f>
        <v/>
      </c>
      <c r="W207" s="195" t="str">
        <f t="shared" ca="1" si="36"/>
        <v/>
      </c>
      <c r="X207" s="199"/>
      <c r="Y207" s="197" t="str">
        <f ca="1">IF(VLOOKUP($A207,入力シート➁!$A:$R,COLUMN(入力シート➁!H198),0)=0,"",IF(VLOOKUP($A207,入力シート➁!$A:$R,COLUMN(入力シート➁!H198),0)&lt;0,"("&amp;-VLOOKUP($A207,入力シート➁!$A:$R,COLUMN(入力シート➁!H198),0)&amp;VLOOKUP($A207,入力シート➁!$A:$R,COLUMN(入力シート➁!I198),0)&amp;")",VLOOKUP($A207,入力シート➁!$A:$R,COLUMN(入力シート➁!H198),0)))</f>
        <v/>
      </c>
      <c r="Z207" s="198"/>
      <c r="AA207" s="198"/>
      <c r="AB207" s="124" t="str">
        <f ca="1">IF(OR(Y207="",COUNT(Y207)=0),"",VLOOKUP($A207,入力シート➁!$A:$R,COLUMN(入力シート➁!G198),0))</f>
        <v/>
      </c>
      <c r="AC207" s="121" t="str">
        <f ca="1">IF(AE207="","",IFERROR(VLOOKUP($A207,入力シート➁!$A:$R,COLUMN(入力シート➁!$C$7),0),""))</f>
        <v/>
      </c>
      <c r="AD207" s="125" t="str">
        <f ca="1">IF(OR(AH207="",VLOOKUP(A207,入力シート➁!$A:$R,COLUMN(入力シート➁!D198),0)=0),"",VLOOKUP(A207,入力シート➁!$A:$R,COLUMN(入力シート➁!D198),0))</f>
        <v/>
      </c>
      <c r="AE207" s="123" t="str">
        <f ca="1">IF(AD207="","",VLOOKUP($A207,入力シート➁!$A:$R,COLUMN(入力シート➁!$E$7),0))</f>
        <v/>
      </c>
      <c r="AF207" s="195" t="str">
        <f t="shared" ca="1" si="37"/>
        <v/>
      </c>
      <c r="AG207" s="199"/>
      <c r="AH207" s="197" t="str">
        <f ca="1">IF(VLOOKUP($A207,入力シート➁!$A:$R,COLUMN(入力シート➁!J198),0)=0,"",IF(VLOOKUP($A207,入力シート➁!$A:$R,COLUMN(入力シート➁!J198),0)&lt;0,"("&amp;-VLOOKUP($A207,入力シート➁!$A:$R,COLUMN(入力シート➁!J198),0)&amp;VLOOKUP($A207,入力シート➁!$A:$R,COLUMN(入力シート➁!K198),0)&amp;")",VLOOKUP($A207,入力シート➁!$A:$R,COLUMN(入力シート➁!J198),0)))</f>
        <v/>
      </c>
      <c r="AI207" s="198"/>
      <c r="AJ207" s="198"/>
      <c r="AK207" s="124" t="str">
        <f ca="1">IF(OR(AH207="",COUNT(AH207)=0),"",VLOOKUP($A207,入力シート➁!$A:$R,COLUMN(入力シート➁!G198),0))</f>
        <v/>
      </c>
      <c r="AL207" s="121" t="str">
        <f ca="1">IF(AN207="","",IFERROR(VLOOKUP($A207,入力シート➁!$A:$R,COLUMN(入力シート➁!$C$7),0),""))</f>
        <v/>
      </c>
      <c r="AM207" s="125" t="str">
        <f ca="1">IF(OR(AQ207=0,AQ207="",VLOOKUP(A207,入力シート➁!$A:$R,COLUMN(入力シート➁!D198),0)=0),"",VLOOKUP(A207,入力シート➁!$A:$R,COLUMN(入力シート➁!D198),0))</f>
        <v/>
      </c>
      <c r="AN207" s="123" t="str">
        <f ca="1">IF(AM207="","",VLOOKUP($A207,入力シート➁!$A:$R,COLUMN(入力シート➁!$E$7),0))</f>
        <v/>
      </c>
      <c r="AO207" s="195" t="str">
        <f t="shared" ca="1" si="38"/>
        <v/>
      </c>
      <c r="AP207" s="199"/>
      <c r="AQ207" s="197" t="str">
        <f ca="1">IF(AND(VLOOKUP($A207,入力シート➁!$A:$R,COLUMN(入力シート➁!L198),0)=0,VLOOKUP($A207,入力シート➁!$A:$R,COLUMN(入力シート➁!B198),0)=""),"",IF(VLOOKUP($A207,入力シート➁!$A:$R,COLUMN(入力シート➁!L198),0)&lt;0,"("&amp;-VLOOKUP($A207,入力シート➁!$A:$R,COLUMN(入力シート➁!L198),0)&amp;VLOOKUP($A207,入力シート➁!$A:$R,COLUMN(入力シート➁!M198),0)&amp;")",VLOOKUP($A207,入力シート➁!$A:$R,COLUMN(入力シート➁!L198),0)))</f>
        <v/>
      </c>
      <c r="AR207" s="198"/>
      <c r="AS207" s="198"/>
      <c r="AT207" s="124" t="str">
        <f ca="1">IF(OR(AQ207="",COUNT(AQ207)=0),"",VLOOKUP($A207,入力シート➁!$A:$R,COLUMN(入力シート➁!G198),0))</f>
        <v/>
      </c>
      <c r="AU207" s="200" t="str">
        <f ca="1">IF(VLOOKUP(A207,入力シート➁!$A:$R,COLUMN(入力シート➁!R198),0)=0,"",VLOOKUP(A207,入力シート➁!$A:$R,COLUMN(入力シート➁!R198),0))</f>
        <v/>
      </c>
      <c r="AV207" s="200"/>
      <c r="AW207" s="200"/>
      <c r="AX207" s="200"/>
      <c r="AY207" s="200"/>
      <c r="AZ207" s="200"/>
      <c r="BA207" s="200"/>
      <c r="BB207" s="200"/>
      <c r="BC207" s="200"/>
      <c r="BE207" s="17" t="str">
        <f ca="1">IF($B205="","非表示","表示")</f>
        <v>非表示</v>
      </c>
    </row>
    <row r="208" spans="1:57" ht="46.5" customHeight="1">
      <c r="A208" s="17">
        <f t="shared" ca="1" si="39"/>
        <v>67</v>
      </c>
      <c r="B208" s="192" t="str">
        <f ca="1">IF(AND(VLOOKUP(A208,入力シート➁!$A:$B,COLUMN(入力シート➁!$B$5),0)=0,AU208=""),"",IF(AND(VLOOKUP(A208,入力シート➁!$A:$B,COLUMN(入力シート➁!$B$5),0)=0,AU208&lt;&gt;""),IFERROR(IF(AND(OFFSET(B208,-2,0,1,1)=$B$14,OFFSET(B208,-19,0,1,1)="　　　　　　　〃"),OFFSET(B208,-20,0,1,1),IF(AND(OFFSET(B208,-2,0,1,1)=$B$14,OFFSET(B208,-19,0,1,1)&lt;&gt;"　　　　　　　〃"),OFFSET(B208,-19,0,1,1),"　　　　　　　〃")),"　　　　　　　〃"),(VLOOKUP(A208,入力シート➁!$A:$B,COLUMN(入力シート➁!$B$5),0))))</f>
        <v/>
      </c>
      <c r="C208" s="193"/>
      <c r="D208" s="193"/>
      <c r="E208" s="193"/>
      <c r="F208" s="193"/>
      <c r="G208" s="193"/>
      <c r="H208" s="193"/>
      <c r="I208" s="193"/>
      <c r="J208" s="194"/>
      <c r="K208" s="121" t="str">
        <f ca="1">IF(M208="","",IFERROR(VLOOKUP($A208,入力シート➁!$A:$R,COLUMN(入力シート➁!$C$7),0),""))</f>
        <v/>
      </c>
      <c r="L208" s="122" t="str">
        <f ca="1">IF(OR(P208="",VLOOKUP(A208,入力シート➁!$A:$R,COLUMN(入力シート➁!D199),0)=0),"",VLOOKUP(A208,入力シート➁!$A:$R,COLUMN(入力シート➁!D199),0))</f>
        <v/>
      </c>
      <c r="M208" s="123" t="str">
        <f ca="1">IF(L208="","",VLOOKUP($A208,入力シート➁!$A:$R,COLUMN(入力シート➁!$E$7),0))</f>
        <v/>
      </c>
      <c r="N208" s="195" t="str">
        <f t="shared" ca="1" si="35"/>
        <v/>
      </c>
      <c r="O208" s="196"/>
      <c r="P208" s="197" t="str">
        <f ca="1">IF(VLOOKUP($A208,入力シート➁!$A:$R,COLUMN(入力シート➁!F199),0)=0,"",IF(VLOOKUP($A208,入力シート➁!$A:$R,COLUMN(入力シート➁!F199),0)&lt;0,"("&amp;-VLOOKUP($A208,入力シート➁!$A:$R,COLUMN(入力シート➁!F199),0)&amp;VLOOKUP($A208,入力シート➁!$A:$R,COLUMN(入力シート➁!G199),0)&amp;")",VLOOKUP($A208,入力シート➁!$A:$R,COLUMN(入力シート➁!F199),0)))</f>
        <v/>
      </c>
      <c r="Q208" s="198"/>
      <c r="R208" s="198"/>
      <c r="S208" s="124" t="str">
        <f ca="1">IF(OR(P208="",COUNT(P208)=0),"",VLOOKUP(A208,入力シート➁!$A:$R,COLUMN(入力シート➁!G199),0))</f>
        <v/>
      </c>
      <c r="T208" s="121" t="str">
        <f ca="1">IF(V208="","",IFERROR(VLOOKUP($A208,入力シート➁!$A:$R,COLUMN(入力シート➁!$C$7),0),""))</f>
        <v/>
      </c>
      <c r="U208" s="125" t="str">
        <f ca="1">IF(OR(Y208="",VLOOKUP(A208,入力シート➁!$A:$R,COLUMN(入力シート➁!D199),0)=0),"",VLOOKUP(A208,入力シート➁!$A:$R,COLUMN(入力シート➁!D199),0))</f>
        <v/>
      </c>
      <c r="V208" s="123" t="str">
        <f ca="1">IF(U208="","",VLOOKUP($A208,入力シート➁!$A:$R,COLUMN(入力シート➁!$E$7),0))</f>
        <v/>
      </c>
      <c r="W208" s="195" t="str">
        <f t="shared" ca="1" si="36"/>
        <v/>
      </c>
      <c r="X208" s="199"/>
      <c r="Y208" s="197" t="str">
        <f ca="1">IF(VLOOKUP($A208,入力シート➁!$A:$R,COLUMN(入力シート➁!H199),0)=0,"",IF(VLOOKUP($A208,入力シート➁!$A:$R,COLUMN(入力シート➁!H199),0)&lt;0,"("&amp;-VLOOKUP($A208,入力シート➁!$A:$R,COLUMN(入力シート➁!H199),0)&amp;VLOOKUP($A208,入力シート➁!$A:$R,COLUMN(入力シート➁!I199),0)&amp;")",VLOOKUP($A208,入力シート➁!$A:$R,COLUMN(入力シート➁!H199),0)))</f>
        <v/>
      </c>
      <c r="Z208" s="198"/>
      <c r="AA208" s="198"/>
      <c r="AB208" s="124" t="str">
        <f ca="1">IF(OR(Y208="",COUNT(Y208)=0),"",VLOOKUP($A208,入力シート➁!$A:$R,COLUMN(入力シート➁!G199),0))</f>
        <v/>
      </c>
      <c r="AC208" s="121" t="str">
        <f ca="1">IF(AE208="","",IFERROR(VLOOKUP($A208,入力シート➁!$A:$R,COLUMN(入力シート➁!$C$7),0),""))</f>
        <v/>
      </c>
      <c r="AD208" s="125" t="str">
        <f ca="1">IF(OR(AH208="",VLOOKUP(A208,入力シート➁!$A:$R,COLUMN(入力シート➁!D199),0)=0),"",VLOOKUP(A208,入力シート➁!$A:$R,COLUMN(入力シート➁!D199),0))</f>
        <v/>
      </c>
      <c r="AE208" s="123" t="str">
        <f ca="1">IF(AD208="","",VLOOKUP($A208,入力シート➁!$A:$R,COLUMN(入力シート➁!$E$7),0))</f>
        <v/>
      </c>
      <c r="AF208" s="195" t="str">
        <f t="shared" ca="1" si="37"/>
        <v/>
      </c>
      <c r="AG208" s="199"/>
      <c r="AH208" s="197" t="str">
        <f ca="1">IF(VLOOKUP($A208,入力シート➁!$A:$R,COLUMN(入力シート➁!J199),0)=0,"",IF(VLOOKUP($A208,入力シート➁!$A:$R,COLUMN(入力シート➁!J199),0)&lt;0,"("&amp;-VLOOKUP($A208,入力シート➁!$A:$R,COLUMN(入力シート➁!J199),0)&amp;VLOOKUP($A208,入力シート➁!$A:$R,COLUMN(入力シート➁!K199),0)&amp;")",VLOOKUP($A208,入力シート➁!$A:$R,COLUMN(入力シート➁!J199),0)))</f>
        <v/>
      </c>
      <c r="AI208" s="198"/>
      <c r="AJ208" s="198"/>
      <c r="AK208" s="124" t="str">
        <f ca="1">IF(OR(AH208="",COUNT(AH208)=0),"",VLOOKUP($A208,入力シート➁!$A:$R,COLUMN(入力シート➁!G199),0))</f>
        <v/>
      </c>
      <c r="AL208" s="121" t="str">
        <f ca="1">IF(AN208="","",IFERROR(VLOOKUP($A208,入力シート➁!$A:$R,COLUMN(入力シート➁!$C$7),0),""))</f>
        <v/>
      </c>
      <c r="AM208" s="125" t="str">
        <f ca="1">IF(OR(AQ208=0,AQ208="",VLOOKUP(A208,入力シート➁!$A:$R,COLUMN(入力シート➁!D199),0)=0),"",VLOOKUP(A208,入力シート➁!$A:$R,COLUMN(入力シート➁!D199),0))</f>
        <v/>
      </c>
      <c r="AN208" s="123" t="str">
        <f ca="1">IF(AM208="","",VLOOKUP($A208,入力シート➁!$A:$R,COLUMN(入力シート➁!$E$7),0))</f>
        <v/>
      </c>
      <c r="AO208" s="195" t="str">
        <f t="shared" ca="1" si="38"/>
        <v/>
      </c>
      <c r="AP208" s="199"/>
      <c r="AQ208" s="197" t="str">
        <f ca="1">IF(AND(VLOOKUP($A208,入力シート➁!$A:$R,COLUMN(入力シート➁!L199),0)=0,VLOOKUP($A208,入力シート➁!$A:$R,COLUMN(入力シート➁!B199),0)=""),"",IF(VLOOKUP($A208,入力シート➁!$A:$R,COLUMN(入力シート➁!L199),0)&lt;0,"("&amp;-VLOOKUP($A208,入力シート➁!$A:$R,COLUMN(入力シート➁!L199),0)&amp;VLOOKUP($A208,入力シート➁!$A:$R,COLUMN(入力シート➁!M199),0)&amp;")",VLOOKUP($A208,入力シート➁!$A:$R,COLUMN(入力シート➁!L199),0)))</f>
        <v/>
      </c>
      <c r="AR208" s="198"/>
      <c r="AS208" s="198"/>
      <c r="AT208" s="124" t="str">
        <f ca="1">IF(OR(AQ208="",COUNT(AQ208)=0),"",VLOOKUP($A208,入力シート➁!$A:$R,COLUMN(入力シート➁!G199),0))</f>
        <v/>
      </c>
      <c r="AU208" s="200" t="str">
        <f ca="1">IF(VLOOKUP(A208,入力シート➁!$A:$R,COLUMN(入力シート➁!R199),0)=0,"",VLOOKUP(A208,入力シート➁!$A:$R,COLUMN(入力シート➁!R199),0))</f>
        <v/>
      </c>
      <c r="AV208" s="200"/>
      <c r="AW208" s="200"/>
      <c r="AX208" s="200"/>
      <c r="AY208" s="200"/>
      <c r="AZ208" s="200"/>
      <c r="BA208" s="200"/>
      <c r="BB208" s="200"/>
      <c r="BC208" s="200"/>
      <c r="BE208" s="17" t="str">
        <f ca="1">IF($B205="","非表示","表示")</f>
        <v>非表示</v>
      </c>
    </row>
    <row r="209" spans="1:57" ht="46.5" customHeight="1">
      <c r="A209" s="17">
        <f t="shared" ca="1" si="39"/>
        <v>68</v>
      </c>
      <c r="B209" s="192" t="str">
        <f ca="1">IF(AND(VLOOKUP(A209,入力シート➁!$A:$B,COLUMN(入力シート➁!$B$5),0)=0,AU209=""),"",IF(AND(VLOOKUP(A209,入力シート➁!$A:$B,COLUMN(入力シート➁!$B$5),0)=0,AU209&lt;&gt;""),IFERROR(IF(AND(OFFSET(B209,-2,0,1,1)=$B$14,OFFSET(B209,-19,0,1,1)="　　　　　　　〃"),OFFSET(B209,-20,0,1,1),IF(AND(OFFSET(B209,-2,0,1,1)=$B$14,OFFSET(B209,-19,0,1,1)&lt;&gt;"　　　　　　　〃"),OFFSET(B209,-19,0,1,1),"　　　　　　　〃")),"　　　　　　　〃"),(VLOOKUP(A209,入力シート➁!$A:$B,COLUMN(入力シート➁!$B$5),0))))</f>
        <v/>
      </c>
      <c r="C209" s="193"/>
      <c r="D209" s="193"/>
      <c r="E209" s="193"/>
      <c r="F209" s="193"/>
      <c r="G209" s="193"/>
      <c r="H209" s="193"/>
      <c r="I209" s="193"/>
      <c r="J209" s="194"/>
      <c r="K209" s="121" t="str">
        <f ca="1">IF(M209="","",IFERROR(VLOOKUP($A209,入力シート➁!$A:$R,COLUMN(入力シート➁!$C$7),0),""))</f>
        <v/>
      </c>
      <c r="L209" s="122" t="str">
        <f ca="1">IF(OR(P209="",VLOOKUP(A209,入力シート➁!$A:$R,COLUMN(入力シート➁!D200),0)=0),"",VLOOKUP(A209,入力シート➁!$A:$R,COLUMN(入力シート➁!D200),0))</f>
        <v/>
      </c>
      <c r="M209" s="123" t="str">
        <f ca="1">IF(L209="","",VLOOKUP($A209,入力シート➁!$A:$R,COLUMN(入力シート➁!$E$7),0))</f>
        <v/>
      </c>
      <c r="N209" s="195" t="str">
        <f t="shared" ca="1" si="35"/>
        <v/>
      </c>
      <c r="O209" s="196"/>
      <c r="P209" s="197" t="str">
        <f ca="1">IF(VLOOKUP($A209,入力シート➁!$A:$R,COLUMN(入力シート➁!F200),0)=0,"",IF(VLOOKUP($A209,入力シート➁!$A:$R,COLUMN(入力シート➁!F200),0)&lt;0,"("&amp;-VLOOKUP($A209,入力シート➁!$A:$R,COLUMN(入力シート➁!F200),0)&amp;VLOOKUP($A209,入力シート➁!$A:$R,COLUMN(入力シート➁!G200),0)&amp;")",VLOOKUP($A209,入力シート➁!$A:$R,COLUMN(入力シート➁!F200),0)))</f>
        <v/>
      </c>
      <c r="Q209" s="198"/>
      <c r="R209" s="198"/>
      <c r="S209" s="124" t="str">
        <f ca="1">IF(OR(P209="",COUNT(P209)=0),"",VLOOKUP(A209,入力シート➁!$A:$R,COLUMN(入力シート➁!G200),0))</f>
        <v/>
      </c>
      <c r="T209" s="121" t="str">
        <f ca="1">IF(V209="","",IFERROR(VLOOKUP($A209,入力シート➁!$A:$R,COLUMN(入力シート➁!$C$7),0),""))</f>
        <v/>
      </c>
      <c r="U209" s="125" t="str">
        <f ca="1">IF(OR(Y209="",VLOOKUP(A209,入力シート➁!$A:$R,COLUMN(入力シート➁!D200),0)=0),"",VLOOKUP(A209,入力シート➁!$A:$R,COLUMN(入力シート➁!D200),0))</f>
        <v/>
      </c>
      <c r="V209" s="123" t="str">
        <f ca="1">IF(U209="","",VLOOKUP($A209,入力シート➁!$A:$R,COLUMN(入力シート➁!$E$7),0))</f>
        <v/>
      </c>
      <c r="W209" s="195" t="str">
        <f t="shared" ca="1" si="36"/>
        <v/>
      </c>
      <c r="X209" s="199"/>
      <c r="Y209" s="197" t="str">
        <f ca="1">IF(VLOOKUP($A209,入力シート➁!$A:$R,COLUMN(入力シート➁!H200),0)=0,"",IF(VLOOKUP($A209,入力シート➁!$A:$R,COLUMN(入力シート➁!H200),0)&lt;0,"("&amp;-VLOOKUP($A209,入力シート➁!$A:$R,COLUMN(入力シート➁!H200),0)&amp;VLOOKUP($A209,入力シート➁!$A:$R,COLUMN(入力シート➁!I200),0)&amp;")",VLOOKUP($A209,入力シート➁!$A:$R,COLUMN(入力シート➁!H200),0)))</f>
        <v/>
      </c>
      <c r="Z209" s="198"/>
      <c r="AA209" s="198"/>
      <c r="AB209" s="124" t="str">
        <f ca="1">IF(OR(Y209="",COUNT(Y209)=0),"",VLOOKUP($A209,入力シート➁!$A:$R,COLUMN(入力シート➁!G200),0))</f>
        <v/>
      </c>
      <c r="AC209" s="121" t="str">
        <f ca="1">IF(AE209="","",IFERROR(VLOOKUP($A209,入力シート➁!$A:$R,COLUMN(入力シート➁!$C$7),0),""))</f>
        <v/>
      </c>
      <c r="AD209" s="125" t="str">
        <f ca="1">IF(OR(AH209="",VLOOKUP(A209,入力シート➁!$A:$R,COLUMN(入力シート➁!D200),0)=0),"",VLOOKUP(A209,入力シート➁!$A:$R,COLUMN(入力シート➁!D200),0))</f>
        <v/>
      </c>
      <c r="AE209" s="123" t="str">
        <f ca="1">IF(AD209="","",VLOOKUP($A209,入力シート➁!$A:$R,COLUMN(入力シート➁!$E$7),0))</f>
        <v/>
      </c>
      <c r="AF209" s="195" t="str">
        <f t="shared" ca="1" si="37"/>
        <v/>
      </c>
      <c r="AG209" s="199"/>
      <c r="AH209" s="197" t="str">
        <f ca="1">IF(VLOOKUP($A209,入力シート➁!$A:$R,COLUMN(入力シート➁!J200),0)=0,"",IF(VLOOKUP($A209,入力シート➁!$A:$R,COLUMN(入力シート➁!J200),0)&lt;0,"("&amp;-VLOOKUP($A209,入力シート➁!$A:$R,COLUMN(入力シート➁!J200),0)&amp;VLOOKUP($A209,入力シート➁!$A:$R,COLUMN(入力シート➁!K200),0)&amp;")",VLOOKUP($A209,入力シート➁!$A:$R,COLUMN(入力シート➁!J200),0)))</f>
        <v/>
      </c>
      <c r="AI209" s="198"/>
      <c r="AJ209" s="198"/>
      <c r="AK209" s="124" t="str">
        <f ca="1">IF(OR(AH209="",COUNT(AH209)=0),"",VLOOKUP($A209,入力シート➁!$A:$R,COLUMN(入力シート➁!G200),0))</f>
        <v/>
      </c>
      <c r="AL209" s="121" t="str">
        <f ca="1">IF(AN209="","",IFERROR(VLOOKUP($A209,入力シート➁!$A:$R,COLUMN(入力シート➁!$C$7),0),""))</f>
        <v/>
      </c>
      <c r="AM209" s="125" t="str">
        <f ca="1">IF(OR(AQ209=0,AQ209="",VLOOKUP(A209,入力シート➁!$A:$R,COLUMN(入力シート➁!D200),0)=0),"",VLOOKUP(A209,入力シート➁!$A:$R,COLUMN(入力シート➁!D200),0))</f>
        <v/>
      </c>
      <c r="AN209" s="123" t="str">
        <f ca="1">IF(AM209="","",VLOOKUP($A209,入力シート➁!$A:$R,COLUMN(入力シート➁!$E$7),0))</f>
        <v/>
      </c>
      <c r="AO209" s="195" t="str">
        <f t="shared" ca="1" si="38"/>
        <v/>
      </c>
      <c r="AP209" s="199"/>
      <c r="AQ209" s="197" t="str">
        <f ca="1">IF(AND(VLOOKUP($A209,入力シート➁!$A:$R,COLUMN(入力シート➁!L200),0)=0,VLOOKUP($A209,入力シート➁!$A:$R,COLUMN(入力シート➁!B200),0)=""),"",IF(VLOOKUP($A209,入力シート➁!$A:$R,COLUMN(入力シート➁!L200),0)&lt;0,"("&amp;-VLOOKUP($A209,入力シート➁!$A:$R,COLUMN(入力シート➁!L200),0)&amp;VLOOKUP($A209,入力シート➁!$A:$R,COLUMN(入力シート➁!M200),0)&amp;")",VLOOKUP($A209,入力シート➁!$A:$R,COLUMN(入力シート➁!L200),0)))</f>
        <v/>
      </c>
      <c r="AR209" s="198"/>
      <c r="AS209" s="198"/>
      <c r="AT209" s="124" t="str">
        <f ca="1">IF(OR(AQ209="",COUNT(AQ209)=0),"",VLOOKUP($A209,入力シート➁!$A:$R,COLUMN(入力シート➁!G200),0))</f>
        <v/>
      </c>
      <c r="AU209" s="200" t="str">
        <f ca="1">IF(VLOOKUP(A209,入力シート➁!$A:$R,COLUMN(入力シート➁!R200),0)=0,"",VLOOKUP(A209,入力シート➁!$A:$R,COLUMN(入力シート➁!R200),0))</f>
        <v/>
      </c>
      <c r="AV209" s="200"/>
      <c r="AW209" s="200"/>
      <c r="AX209" s="200"/>
      <c r="AY209" s="200"/>
      <c r="AZ209" s="200"/>
      <c r="BA209" s="200"/>
      <c r="BB209" s="200"/>
      <c r="BC209" s="200"/>
      <c r="BE209" s="17" t="str">
        <f ca="1">IF($B205="","非表示","表示")</f>
        <v>非表示</v>
      </c>
    </row>
    <row r="210" spans="1:57" ht="46.5" customHeight="1">
      <c r="A210" s="17">
        <f t="shared" ca="1" si="39"/>
        <v>69</v>
      </c>
      <c r="B210" s="192" t="str">
        <f ca="1">IF(AND(VLOOKUP(A210,入力シート➁!$A:$B,COLUMN(入力シート➁!$B$5),0)=0,AU210=""),"",IF(AND(VLOOKUP(A210,入力シート➁!$A:$B,COLUMN(入力シート➁!$B$5),0)=0,AU210&lt;&gt;""),IFERROR(IF(AND(OFFSET(B210,-2,0,1,1)=$B$14,OFFSET(B210,-19,0,1,1)="　　　　　　　〃"),OFFSET(B210,-20,0,1,1),IF(AND(OFFSET(B210,-2,0,1,1)=$B$14,OFFSET(B210,-19,0,1,1)&lt;&gt;"　　　　　　　〃"),OFFSET(B210,-19,0,1,1),"　　　　　　　〃")),"　　　　　　　〃"),(VLOOKUP(A210,入力シート➁!$A:$B,COLUMN(入力シート➁!$B$5),0))))</f>
        <v/>
      </c>
      <c r="C210" s="193"/>
      <c r="D210" s="193"/>
      <c r="E210" s="193"/>
      <c r="F210" s="193"/>
      <c r="G210" s="193"/>
      <c r="H210" s="193"/>
      <c r="I210" s="193"/>
      <c r="J210" s="194"/>
      <c r="K210" s="121" t="str">
        <f ca="1">IF(M210="","",IFERROR(VLOOKUP($A210,入力シート➁!$A:$R,COLUMN(入力シート➁!$C$7),0),""))</f>
        <v/>
      </c>
      <c r="L210" s="122" t="str">
        <f ca="1">IF(OR(P210="",VLOOKUP(A210,入力シート➁!$A:$R,COLUMN(入力シート➁!D201),0)=0),"",VLOOKUP(A210,入力シート➁!$A:$R,COLUMN(入力シート➁!D201),0))</f>
        <v/>
      </c>
      <c r="M210" s="123" t="str">
        <f ca="1">IF(L210="","",VLOOKUP($A210,入力シート➁!$A:$R,COLUMN(入力シート➁!$E$7),0))</f>
        <v/>
      </c>
      <c r="N210" s="195" t="str">
        <f t="shared" ca="1" si="35"/>
        <v/>
      </c>
      <c r="O210" s="196"/>
      <c r="P210" s="197" t="str">
        <f ca="1">IF(VLOOKUP($A210,入力シート➁!$A:$R,COLUMN(入力シート➁!F201),0)=0,"",IF(VLOOKUP($A210,入力シート➁!$A:$R,COLUMN(入力シート➁!F201),0)&lt;0,"("&amp;-VLOOKUP($A210,入力シート➁!$A:$R,COLUMN(入力シート➁!F201),0)&amp;VLOOKUP($A210,入力シート➁!$A:$R,COLUMN(入力シート➁!G201),0)&amp;")",VLOOKUP($A210,入力シート➁!$A:$R,COLUMN(入力シート➁!F201),0)))</f>
        <v/>
      </c>
      <c r="Q210" s="198"/>
      <c r="R210" s="198"/>
      <c r="S210" s="124" t="str">
        <f ca="1">IF(OR(P210="",COUNT(P210)=0),"",VLOOKUP(A210,入力シート➁!$A:$R,COLUMN(入力シート➁!G201),0))</f>
        <v/>
      </c>
      <c r="T210" s="121" t="str">
        <f ca="1">IF(V210="","",IFERROR(VLOOKUP($A210,入力シート➁!$A:$R,COLUMN(入力シート➁!$C$7),0),""))</f>
        <v/>
      </c>
      <c r="U210" s="125" t="str">
        <f ca="1">IF(OR(Y210="",VLOOKUP(A210,入力シート➁!$A:$R,COLUMN(入力シート➁!D201),0)=0),"",VLOOKUP(A210,入力シート➁!$A:$R,COLUMN(入力シート➁!D201),0))</f>
        <v/>
      </c>
      <c r="V210" s="123" t="str">
        <f ca="1">IF(U210="","",VLOOKUP($A210,入力シート➁!$A:$R,COLUMN(入力シート➁!$E$7),0))</f>
        <v/>
      </c>
      <c r="W210" s="195" t="str">
        <f t="shared" ca="1" si="36"/>
        <v/>
      </c>
      <c r="X210" s="199"/>
      <c r="Y210" s="197" t="str">
        <f ca="1">IF(VLOOKUP($A210,入力シート➁!$A:$R,COLUMN(入力シート➁!H201),0)=0,"",IF(VLOOKUP($A210,入力シート➁!$A:$R,COLUMN(入力シート➁!H201),0)&lt;0,"("&amp;-VLOOKUP($A210,入力シート➁!$A:$R,COLUMN(入力シート➁!H201),0)&amp;VLOOKUP($A210,入力シート➁!$A:$R,COLUMN(入力シート➁!I201),0)&amp;")",VLOOKUP($A210,入力シート➁!$A:$R,COLUMN(入力シート➁!H201),0)))</f>
        <v/>
      </c>
      <c r="Z210" s="198"/>
      <c r="AA210" s="198"/>
      <c r="AB210" s="124" t="str">
        <f ca="1">IF(OR(Y210="",COUNT(Y210)=0),"",VLOOKUP($A210,入力シート➁!$A:$R,COLUMN(入力シート➁!G201),0))</f>
        <v/>
      </c>
      <c r="AC210" s="121" t="str">
        <f ca="1">IF(AE210="","",IFERROR(VLOOKUP($A210,入力シート➁!$A:$R,COLUMN(入力シート➁!$C$7),0),""))</f>
        <v/>
      </c>
      <c r="AD210" s="125" t="str">
        <f ca="1">IF(OR(AH210="",VLOOKUP(A210,入力シート➁!$A:$R,COLUMN(入力シート➁!D201),0)=0),"",VLOOKUP(A210,入力シート➁!$A:$R,COLUMN(入力シート➁!D201),0))</f>
        <v/>
      </c>
      <c r="AE210" s="123" t="str">
        <f ca="1">IF(AD210="","",VLOOKUP($A210,入力シート➁!$A:$R,COLUMN(入力シート➁!$E$7),0))</f>
        <v/>
      </c>
      <c r="AF210" s="195" t="str">
        <f t="shared" ca="1" si="37"/>
        <v/>
      </c>
      <c r="AG210" s="199"/>
      <c r="AH210" s="197" t="str">
        <f ca="1">IF(VLOOKUP($A210,入力シート➁!$A:$R,COLUMN(入力シート➁!J201),0)=0,"",IF(VLOOKUP($A210,入力シート➁!$A:$R,COLUMN(入力シート➁!J201),0)&lt;0,"("&amp;-VLOOKUP($A210,入力シート➁!$A:$R,COLUMN(入力シート➁!J201),0)&amp;VLOOKUP($A210,入力シート➁!$A:$R,COLUMN(入力シート➁!K201),0)&amp;")",VLOOKUP($A210,入力シート➁!$A:$R,COLUMN(入力シート➁!J201),0)))</f>
        <v/>
      </c>
      <c r="AI210" s="198"/>
      <c r="AJ210" s="198"/>
      <c r="AK210" s="124" t="str">
        <f ca="1">IF(OR(AH210="",COUNT(AH210)=0),"",VLOOKUP($A210,入力シート➁!$A:$R,COLUMN(入力シート➁!G201),0))</f>
        <v/>
      </c>
      <c r="AL210" s="121" t="str">
        <f ca="1">IF(AN210="","",IFERROR(VLOOKUP($A210,入力シート➁!$A:$R,COLUMN(入力シート➁!$C$7),0),""))</f>
        <v/>
      </c>
      <c r="AM210" s="125" t="str">
        <f ca="1">IF(OR(AQ210=0,AQ210="",VLOOKUP(A210,入力シート➁!$A:$R,COLUMN(入力シート➁!D201),0)=0),"",VLOOKUP(A210,入力シート➁!$A:$R,COLUMN(入力シート➁!D201),0))</f>
        <v/>
      </c>
      <c r="AN210" s="123" t="str">
        <f ca="1">IF(AM210="","",VLOOKUP($A210,入力シート➁!$A:$R,COLUMN(入力シート➁!$E$7),0))</f>
        <v/>
      </c>
      <c r="AO210" s="195" t="str">
        <f t="shared" ca="1" si="38"/>
        <v/>
      </c>
      <c r="AP210" s="199"/>
      <c r="AQ210" s="197" t="str">
        <f ca="1">IF(AND(VLOOKUP($A210,入力シート➁!$A:$R,COLUMN(入力シート➁!L201),0)=0,VLOOKUP($A210,入力シート➁!$A:$R,COLUMN(入力シート➁!B201),0)=""),"",IF(VLOOKUP($A210,入力シート➁!$A:$R,COLUMN(入力シート➁!L201),0)&lt;0,"("&amp;-VLOOKUP($A210,入力シート➁!$A:$R,COLUMN(入力シート➁!L201),0)&amp;VLOOKUP($A210,入力シート➁!$A:$R,COLUMN(入力シート➁!M201),0)&amp;")",VLOOKUP($A210,入力シート➁!$A:$R,COLUMN(入力シート➁!L201),0)))</f>
        <v/>
      </c>
      <c r="AR210" s="198"/>
      <c r="AS210" s="198"/>
      <c r="AT210" s="124" t="str">
        <f ca="1">IF(OR(AQ210="",COUNT(AQ210)=0),"",VLOOKUP($A210,入力シート➁!$A:$R,COLUMN(入力シート➁!G201),0))</f>
        <v/>
      </c>
      <c r="AU210" s="200" t="str">
        <f ca="1">IF(VLOOKUP(A210,入力シート➁!$A:$R,COLUMN(入力シート➁!R201),0)=0,"",VLOOKUP(A210,入力シート➁!$A:$R,COLUMN(入力シート➁!R201),0))</f>
        <v/>
      </c>
      <c r="AV210" s="200"/>
      <c r="AW210" s="200"/>
      <c r="AX210" s="200"/>
      <c r="AY210" s="200"/>
      <c r="AZ210" s="200"/>
      <c r="BA210" s="200"/>
      <c r="BB210" s="200"/>
      <c r="BC210" s="200"/>
      <c r="BE210" s="17" t="str">
        <f ca="1">IF($B205="","非表示","表示")</f>
        <v>非表示</v>
      </c>
    </row>
    <row r="211" spans="1:57" ht="46.5" customHeight="1">
      <c r="A211" s="17">
        <f t="shared" ca="1" si="39"/>
        <v>70</v>
      </c>
      <c r="B211" s="192" t="str">
        <f ca="1">IF(AND(VLOOKUP(A211,入力シート➁!$A:$B,COLUMN(入力シート➁!$B$5),0)=0,AU211=""),"",IF(AND(VLOOKUP(A211,入力シート➁!$A:$B,COLUMN(入力シート➁!$B$5),0)=0,AU211&lt;&gt;""),IFERROR(IF(AND(OFFSET(B211,-2,0,1,1)=$B$14,OFFSET(B211,-19,0,1,1)="　　　　　　　〃"),OFFSET(B211,-20,0,1,1),IF(AND(OFFSET(B211,-2,0,1,1)=$B$14,OFFSET(B211,-19,0,1,1)&lt;&gt;"　　　　　　　〃"),OFFSET(B211,-19,0,1,1),"　　　　　　　〃")),"　　　　　　　〃"),(VLOOKUP(A211,入力シート➁!$A:$B,COLUMN(入力シート➁!$B$5),0))))</f>
        <v/>
      </c>
      <c r="C211" s="193"/>
      <c r="D211" s="193"/>
      <c r="E211" s="193"/>
      <c r="F211" s="193"/>
      <c r="G211" s="193"/>
      <c r="H211" s="193"/>
      <c r="I211" s="193"/>
      <c r="J211" s="194"/>
      <c r="K211" s="121" t="str">
        <f ca="1">IF(M211="","",IFERROR(VLOOKUP($A211,入力シート➁!$A:$R,COLUMN(入力シート➁!$C$7),0),""))</f>
        <v/>
      </c>
      <c r="L211" s="122" t="str">
        <f ca="1">IF(OR(P211="",VLOOKUP(A211,入力シート➁!$A:$R,COLUMN(入力シート➁!D202),0)=0),"",VLOOKUP(A211,入力シート➁!$A:$R,COLUMN(入力シート➁!D202),0))</f>
        <v/>
      </c>
      <c r="M211" s="123" t="str">
        <f ca="1">IF(L211="","",VLOOKUP($A211,入力シート➁!$A:$R,COLUMN(入力シート➁!$E$7),0))</f>
        <v/>
      </c>
      <c r="N211" s="195" t="str">
        <f t="shared" ca="1" si="35"/>
        <v/>
      </c>
      <c r="O211" s="196"/>
      <c r="P211" s="197" t="str">
        <f ca="1">IF(VLOOKUP($A211,入力シート➁!$A:$R,COLUMN(入力シート➁!F202),0)=0,"",IF(VLOOKUP($A211,入力シート➁!$A:$R,COLUMN(入力シート➁!F202),0)&lt;0,"("&amp;-VLOOKUP($A211,入力シート➁!$A:$R,COLUMN(入力シート➁!F202),0)&amp;VLOOKUP($A211,入力シート➁!$A:$R,COLUMN(入力シート➁!G202),0)&amp;")",VLOOKUP($A211,入力シート➁!$A:$R,COLUMN(入力シート➁!F202),0)))</f>
        <v/>
      </c>
      <c r="Q211" s="198"/>
      <c r="R211" s="198"/>
      <c r="S211" s="124" t="str">
        <f ca="1">IF(OR(P211="",COUNT(P211)=0),"",VLOOKUP(A211,入力シート➁!$A:$R,COLUMN(入力シート➁!G202),0))</f>
        <v/>
      </c>
      <c r="T211" s="121" t="str">
        <f ca="1">IF(V211="","",IFERROR(VLOOKUP($A211,入力シート➁!$A:$R,COLUMN(入力シート➁!$C$7),0),""))</f>
        <v/>
      </c>
      <c r="U211" s="125" t="str">
        <f ca="1">IF(OR(Y211="",VLOOKUP(A211,入力シート➁!$A:$R,COLUMN(入力シート➁!D202),0)=0),"",VLOOKUP(A211,入力シート➁!$A:$R,COLUMN(入力シート➁!D202),0))</f>
        <v/>
      </c>
      <c r="V211" s="123" t="str">
        <f ca="1">IF(U211="","",VLOOKUP($A211,入力シート➁!$A:$R,COLUMN(入力シート➁!$E$7),0))</f>
        <v/>
      </c>
      <c r="W211" s="195" t="str">
        <f t="shared" ca="1" si="36"/>
        <v/>
      </c>
      <c r="X211" s="199"/>
      <c r="Y211" s="197" t="str">
        <f ca="1">IF(VLOOKUP($A211,入力シート➁!$A:$R,COLUMN(入力シート➁!H202),0)=0,"",IF(VLOOKUP($A211,入力シート➁!$A:$R,COLUMN(入力シート➁!H202),0)&lt;0,"("&amp;-VLOOKUP($A211,入力シート➁!$A:$R,COLUMN(入力シート➁!H202),0)&amp;VLOOKUP($A211,入力シート➁!$A:$R,COLUMN(入力シート➁!I202),0)&amp;")",VLOOKUP($A211,入力シート➁!$A:$R,COLUMN(入力シート➁!H202),0)))</f>
        <v/>
      </c>
      <c r="Z211" s="198"/>
      <c r="AA211" s="198"/>
      <c r="AB211" s="124" t="str">
        <f ca="1">IF(OR(Y211="",COUNT(Y211)=0),"",VLOOKUP($A211,入力シート➁!$A:$R,COLUMN(入力シート➁!G202),0))</f>
        <v/>
      </c>
      <c r="AC211" s="121" t="str">
        <f ca="1">IF(AE211="","",IFERROR(VLOOKUP($A211,入力シート➁!$A:$R,COLUMN(入力シート➁!$C$7),0),""))</f>
        <v/>
      </c>
      <c r="AD211" s="125" t="str">
        <f ca="1">IF(OR(AH211="",VLOOKUP(A211,入力シート➁!$A:$R,COLUMN(入力シート➁!D202),0)=0),"",VLOOKUP(A211,入力シート➁!$A:$R,COLUMN(入力シート➁!D202),0))</f>
        <v/>
      </c>
      <c r="AE211" s="123" t="str">
        <f ca="1">IF(AD211="","",VLOOKUP($A211,入力シート➁!$A:$R,COLUMN(入力シート➁!$E$7),0))</f>
        <v/>
      </c>
      <c r="AF211" s="195" t="str">
        <f t="shared" ca="1" si="37"/>
        <v/>
      </c>
      <c r="AG211" s="199"/>
      <c r="AH211" s="197" t="str">
        <f ca="1">IF(VLOOKUP($A211,入力シート➁!$A:$R,COLUMN(入力シート➁!J202),0)=0,"",IF(VLOOKUP($A211,入力シート➁!$A:$R,COLUMN(入力シート➁!J202),0)&lt;0,"("&amp;-VLOOKUP($A211,入力シート➁!$A:$R,COLUMN(入力シート➁!J202),0)&amp;VLOOKUP($A211,入力シート➁!$A:$R,COLUMN(入力シート➁!K202),0)&amp;")",VLOOKUP($A211,入力シート➁!$A:$R,COLUMN(入力シート➁!J202),0)))</f>
        <v/>
      </c>
      <c r="AI211" s="198"/>
      <c r="AJ211" s="198"/>
      <c r="AK211" s="124" t="str">
        <f ca="1">IF(OR(AH211="",COUNT(AH211)=0),"",VLOOKUP($A211,入力シート➁!$A:$R,COLUMN(入力シート➁!G202),0))</f>
        <v/>
      </c>
      <c r="AL211" s="121" t="str">
        <f ca="1">IF(AN211="","",IFERROR(VLOOKUP($A211,入力シート➁!$A:$R,COLUMN(入力シート➁!$C$7),0),""))</f>
        <v/>
      </c>
      <c r="AM211" s="125" t="str">
        <f ca="1">IF(OR(AQ211=0,AQ211="",VLOOKUP(A211,入力シート➁!$A:$R,COLUMN(入力シート➁!D202),0)=0),"",VLOOKUP(A211,入力シート➁!$A:$R,COLUMN(入力シート➁!D202),0))</f>
        <v/>
      </c>
      <c r="AN211" s="123" t="str">
        <f ca="1">IF(AM211="","",VLOOKUP($A211,入力シート➁!$A:$R,COLUMN(入力シート➁!$E$7),0))</f>
        <v/>
      </c>
      <c r="AO211" s="195" t="str">
        <f t="shared" ca="1" si="38"/>
        <v/>
      </c>
      <c r="AP211" s="199"/>
      <c r="AQ211" s="197" t="str">
        <f ca="1">IF(AND(VLOOKUP($A211,入力シート➁!$A:$R,COLUMN(入力シート➁!L202),0)=0,VLOOKUP($A211,入力シート➁!$A:$R,COLUMN(入力シート➁!B202),0)=""),"",IF(VLOOKUP($A211,入力シート➁!$A:$R,COLUMN(入力シート➁!L202),0)&lt;0,"("&amp;-VLOOKUP($A211,入力シート➁!$A:$R,COLUMN(入力シート➁!L202),0)&amp;VLOOKUP($A211,入力シート➁!$A:$R,COLUMN(入力シート➁!M202),0)&amp;")",VLOOKUP($A211,入力シート➁!$A:$R,COLUMN(入力シート➁!L202),0)))</f>
        <v/>
      </c>
      <c r="AR211" s="198"/>
      <c r="AS211" s="198"/>
      <c r="AT211" s="124" t="str">
        <f ca="1">IF(OR(AQ211="",COUNT(AQ211)=0),"",VLOOKUP($A211,入力シート➁!$A:$R,COLUMN(入力シート➁!G202),0))</f>
        <v/>
      </c>
      <c r="AU211" s="200" t="str">
        <f ca="1">IF(VLOOKUP(A211,入力シート➁!$A:$R,COLUMN(入力シート➁!R202),0)=0,"",VLOOKUP(A211,入力シート➁!$A:$R,COLUMN(入力シート➁!R202),0))</f>
        <v/>
      </c>
      <c r="AV211" s="200"/>
      <c r="AW211" s="200"/>
      <c r="AX211" s="200"/>
      <c r="AY211" s="200"/>
      <c r="AZ211" s="200"/>
      <c r="BA211" s="200"/>
      <c r="BB211" s="200"/>
      <c r="BC211" s="200"/>
      <c r="BE211" s="17" t="str">
        <f ca="1">IF($B205="","非表示","表示")</f>
        <v>非表示</v>
      </c>
    </row>
    <row r="212" spans="1:57" ht="46.5" customHeight="1">
      <c r="A212" s="17">
        <f t="shared" ca="1" si="39"/>
        <v>71</v>
      </c>
      <c r="B212" s="192" t="str">
        <f ca="1">IF(AND(VLOOKUP(A212,入力シート➁!$A:$B,COLUMN(入力シート➁!$B$5),0)=0,AU212=""),"",IF(AND(VLOOKUP(A212,入力シート➁!$A:$B,COLUMN(入力シート➁!$B$5),0)=0,AU212&lt;&gt;""),IFERROR(IF(AND(OFFSET(B212,-2,0,1,1)=$B$14,OFFSET(B212,-19,0,1,1)="　　　　　　　〃"),OFFSET(B212,-20,0,1,1),IF(AND(OFFSET(B212,-2,0,1,1)=$B$14,OFFSET(B212,-19,0,1,1)&lt;&gt;"　　　　　　　〃"),OFFSET(B212,-19,0,1,1),"　　　　　　　〃")),"　　　　　　　〃"),(VLOOKUP(A212,入力シート➁!$A:$B,COLUMN(入力シート➁!$B$5),0))))</f>
        <v/>
      </c>
      <c r="C212" s="193"/>
      <c r="D212" s="193"/>
      <c r="E212" s="193"/>
      <c r="F212" s="193"/>
      <c r="G212" s="193"/>
      <c r="H212" s="193"/>
      <c r="I212" s="193"/>
      <c r="J212" s="194"/>
      <c r="K212" s="121" t="str">
        <f ca="1">IF(M212="","",IFERROR(VLOOKUP($A212,入力シート➁!$A:$R,COLUMN(入力シート➁!$C$7),0),""))</f>
        <v/>
      </c>
      <c r="L212" s="122" t="str">
        <f ca="1">IF(OR(P212="",VLOOKUP(A212,入力シート➁!$A:$R,COLUMN(入力シート➁!D203),0)=0),"",VLOOKUP(A212,入力シート➁!$A:$R,COLUMN(入力シート➁!D203),0))</f>
        <v/>
      </c>
      <c r="M212" s="123" t="str">
        <f ca="1">IF(L212="","",VLOOKUP($A212,入力シート➁!$A:$R,COLUMN(入力シート➁!$E$7),0))</f>
        <v/>
      </c>
      <c r="N212" s="195" t="str">
        <f t="shared" ca="1" si="35"/>
        <v/>
      </c>
      <c r="O212" s="196"/>
      <c r="P212" s="197" t="str">
        <f ca="1">IF(VLOOKUP($A212,入力シート➁!$A:$R,COLUMN(入力シート➁!F203),0)=0,"",IF(VLOOKUP($A212,入力シート➁!$A:$R,COLUMN(入力シート➁!F203),0)&lt;0,"("&amp;-VLOOKUP($A212,入力シート➁!$A:$R,COLUMN(入力シート➁!F203),0)&amp;VLOOKUP($A212,入力シート➁!$A:$R,COLUMN(入力シート➁!G203),0)&amp;")",VLOOKUP($A212,入力シート➁!$A:$R,COLUMN(入力シート➁!F203),0)))</f>
        <v/>
      </c>
      <c r="Q212" s="198"/>
      <c r="R212" s="198"/>
      <c r="S212" s="124" t="str">
        <f ca="1">IF(OR(P212="",COUNT(P212)=0),"",VLOOKUP(A212,入力シート➁!$A:$R,COLUMN(入力シート➁!G203),0))</f>
        <v/>
      </c>
      <c r="T212" s="121" t="str">
        <f ca="1">IF(V212="","",IFERROR(VLOOKUP($A212,入力シート➁!$A:$R,COLUMN(入力シート➁!$C$7),0),""))</f>
        <v/>
      </c>
      <c r="U212" s="125" t="str">
        <f ca="1">IF(OR(Y212="",VLOOKUP(A212,入力シート➁!$A:$R,COLUMN(入力シート➁!D203),0)=0),"",VLOOKUP(A212,入力シート➁!$A:$R,COLUMN(入力シート➁!D203),0))</f>
        <v/>
      </c>
      <c r="V212" s="123" t="str">
        <f ca="1">IF(U212="","",VLOOKUP($A212,入力シート➁!$A:$R,COLUMN(入力シート➁!$E$7),0))</f>
        <v/>
      </c>
      <c r="W212" s="195" t="str">
        <f t="shared" ca="1" si="36"/>
        <v/>
      </c>
      <c r="X212" s="199"/>
      <c r="Y212" s="197" t="str">
        <f ca="1">IF(VLOOKUP($A212,入力シート➁!$A:$R,COLUMN(入力シート➁!H203),0)=0,"",IF(VLOOKUP($A212,入力シート➁!$A:$R,COLUMN(入力シート➁!H203),0)&lt;0,"("&amp;-VLOOKUP($A212,入力シート➁!$A:$R,COLUMN(入力シート➁!H203),0)&amp;VLOOKUP($A212,入力シート➁!$A:$R,COLUMN(入力シート➁!I203),0)&amp;")",VLOOKUP($A212,入力シート➁!$A:$R,COLUMN(入力シート➁!H203),0)))</f>
        <v/>
      </c>
      <c r="Z212" s="198"/>
      <c r="AA212" s="198"/>
      <c r="AB212" s="124" t="str">
        <f ca="1">IF(OR(Y212="",COUNT(Y212)=0),"",VLOOKUP($A212,入力シート➁!$A:$R,COLUMN(入力シート➁!G203),0))</f>
        <v/>
      </c>
      <c r="AC212" s="121" t="str">
        <f ca="1">IF(AE212="","",IFERROR(VLOOKUP($A212,入力シート➁!$A:$R,COLUMN(入力シート➁!$C$7),0),""))</f>
        <v/>
      </c>
      <c r="AD212" s="125" t="str">
        <f ca="1">IF(OR(AH212="",VLOOKUP(A212,入力シート➁!$A:$R,COLUMN(入力シート➁!D203),0)=0),"",VLOOKUP(A212,入力シート➁!$A:$R,COLUMN(入力シート➁!D203),0))</f>
        <v/>
      </c>
      <c r="AE212" s="123" t="str">
        <f ca="1">IF(AD212="","",VLOOKUP($A212,入力シート➁!$A:$R,COLUMN(入力シート➁!$E$7),0))</f>
        <v/>
      </c>
      <c r="AF212" s="195" t="str">
        <f t="shared" ca="1" si="37"/>
        <v/>
      </c>
      <c r="AG212" s="199"/>
      <c r="AH212" s="197" t="str">
        <f ca="1">IF(VLOOKUP($A212,入力シート➁!$A:$R,COLUMN(入力シート➁!J203),0)=0,"",IF(VLOOKUP($A212,入力シート➁!$A:$R,COLUMN(入力シート➁!J203),0)&lt;0,"("&amp;-VLOOKUP($A212,入力シート➁!$A:$R,COLUMN(入力シート➁!J203),0)&amp;VLOOKUP($A212,入力シート➁!$A:$R,COLUMN(入力シート➁!K203),0)&amp;")",VLOOKUP($A212,入力シート➁!$A:$R,COLUMN(入力シート➁!J203),0)))</f>
        <v/>
      </c>
      <c r="AI212" s="198"/>
      <c r="AJ212" s="198"/>
      <c r="AK212" s="124" t="str">
        <f ca="1">IF(OR(AH212="",COUNT(AH212)=0),"",VLOOKUP($A212,入力シート➁!$A:$R,COLUMN(入力シート➁!G203),0))</f>
        <v/>
      </c>
      <c r="AL212" s="121" t="str">
        <f ca="1">IF(AN212="","",IFERROR(VLOOKUP($A212,入力シート➁!$A:$R,COLUMN(入力シート➁!$C$7),0),""))</f>
        <v/>
      </c>
      <c r="AM212" s="125" t="str">
        <f ca="1">IF(OR(AQ212=0,AQ212="",VLOOKUP(A212,入力シート➁!$A:$R,COLUMN(入力シート➁!D203),0)=0),"",VLOOKUP(A212,入力シート➁!$A:$R,COLUMN(入力シート➁!D203),0))</f>
        <v/>
      </c>
      <c r="AN212" s="123" t="str">
        <f ca="1">IF(AM212="","",VLOOKUP($A212,入力シート➁!$A:$R,COLUMN(入力シート➁!$E$7),0))</f>
        <v/>
      </c>
      <c r="AO212" s="195" t="str">
        <f t="shared" ca="1" si="38"/>
        <v/>
      </c>
      <c r="AP212" s="199"/>
      <c r="AQ212" s="197" t="str">
        <f ca="1">IF(AND(VLOOKUP($A212,入力シート➁!$A:$R,COLUMN(入力シート➁!L203),0)=0,VLOOKUP($A212,入力シート➁!$A:$R,COLUMN(入力シート➁!B203),0)=""),"",IF(VLOOKUP($A212,入力シート➁!$A:$R,COLUMN(入力シート➁!L203),0)&lt;0,"("&amp;-VLOOKUP($A212,入力シート➁!$A:$R,COLUMN(入力シート➁!L203),0)&amp;VLOOKUP($A212,入力シート➁!$A:$R,COLUMN(入力シート➁!M203),0)&amp;")",VLOOKUP($A212,入力シート➁!$A:$R,COLUMN(入力シート➁!L203),0)))</f>
        <v/>
      </c>
      <c r="AR212" s="198"/>
      <c r="AS212" s="198"/>
      <c r="AT212" s="124" t="str">
        <f ca="1">IF(OR(AQ212="",COUNT(AQ212)=0),"",VLOOKUP($A212,入力シート➁!$A:$R,COLUMN(入力シート➁!G203),0))</f>
        <v/>
      </c>
      <c r="AU212" s="200" t="str">
        <f ca="1">IF(VLOOKUP(A212,入力シート➁!$A:$R,COLUMN(入力シート➁!R203),0)=0,"",VLOOKUP(A212,入力シート➁!$A:$R,COLUMN(入力シート➁!R203),0))</f>
        <v/>
      </c>
      <c r="AV212" s="200"/>
      <c r="AW212" s="200"/>
      <c r="AX212" s="200"/>
      <c r="AY212" s="200"/>
      <c r="AZ212" s="200"/>
      <c r="BA212" s="200"/>
      <c r="BB212" s="200"/>
      <c r="BC212" s="200"/>
      <c r="BE212" s="17" t="str">
        <f ca="1">IF($B205="","非表示","表示")</f>
        <v>非表示</v>
      </c>
    </row>
    <row r="213" spans="1:57" ht="46.5" customHeight="1">
      <c r="A213" s="17">
        <f t="shared" ca="1" si="39"/>
        <v>72</v>
      </c>
      <c r="B213" s="192" t="str">
        <f ca="1">IF(AND(VLOOKUP(A213,入力シート➁!$A:$B,COLUMN(入力シート➁!$B$5),0)=0,AU213=""),"",IF(AND(VLOOKUP(A213,入力シート➁!$A:$B,COLUMN(入力シート➁!$B$5),0)=0,AU213&lt;&gt;""),IFERROR(IF(AND(OFFSET(B213,-2,0,1,1)=$B$14,OFFSET(B213,-19,0,1,1)="　　　　　　　〃"),OFFSET(B213,-20,0,1,1),IF(AND(OFFSET(B213,-2,0,1,1)=$B$14,OFFSET(B213,-19,0,1,1)&lt;&gt;"　　　　　　　〃"),OFFSET(B213,-19,0,1,1),"　　　　　　　〃")),"　　　　　　　〃"),(VLOOKUP(A213,入力シート➁!$A:$B,COLUMN(入力シート➁!$B$5),0))))</f>
        <v/>
      </c>
      <c r="C213" s="193"/>
      <c r="D213" s="193"/>
      <c r="E213" s="193"/>
      <c r="F213" s="193"/>
      <c r="G213" s="193"/>
      <c r="H213" s="193"/>
      <c r="I213" s="193"/>
      <c r="J213" s="194"/>
      <c r="K213" s="121" t="str">
        <f ca="1">IF(M213="","",IFERROR(VLOOKUP($A213,入力シート➁!$A:$R,COLUMN(入力シート➁!$C$7),0),""))</f>
        <v/>
      </c>
      <c r="L213" s="122" t="str">
        <f ca="1">IF(OR(P213="",VLOOKUP(A213,入力シート➁!$A:$R,COLUMN(入力シート➁!D204),0)=0),"",VLOOKUP(A213,入力シート➁!$A:$R,COLUMN(入力シート➁!D204),0))</f>
        <v/>
      </c>
      <c r="M213" s="123" t="str">
        <f ca="1">IF(L213="","",VLOOKUP($A213,入力シート➁!$A:$R,COLUMN(入力シート➁!$E$7),0))</f>
        <v/>
      </c>
      <c r="N213" s="195" t="str">
        <f t="shared" ca="1" si="35"/>
        <v/>
      </c>
      <c r="O213" s="196"/>
      <c r="P213" s="197" t="str">
        <f ca="1">IF(VLOOKUP($A213,入力シート➁!$A:$R,COLUMN(入力シート➁!F204),0)=0,"",IF(VLOOKUP($A213,入力シート➁!$A:$R,COLUMN(入力シート➁!F204),0)&lt;0,"("&amp;-VLOOKUP($A213,入力シート➁!$A:$R,COLUMN(入力シート➁!F204),0)&amp;VLOOKUP($A213,入力シート➁!$A:$R,COLUMN(入力シート➁!G204),0)&amp;")",VLOOKUP($A213,入力シート➁!$A:$R,COLUMN(入力シート➁!F204),0)))</f>
        <v/>
      </c>
      <c r="Q213" s="198"/>
      <c r="R213" s="198"/>
      <c r="S213" s="124" t="str">
        <f ca="1">IF(OR(P213="",COUNT(P213)=0),"",VLOOKUP(A213,入力シート➁!$A:$R,COLUMN(入力シート➁!G204),0))</f>
        <v/>
      </c>
      <c r="T213" s="121" t="str">
        <f ca="1">IF(V213="","",IFERROR(VLOOKUP($A213,入力シート➁!$A:$R,COLUMN(入力シート➁!$C$7),0),""))</f>
        <v/>
      </c>
      <c r="U213" s="125" t="str">
        <f ca="1">IF(OR(Y213="",VLOOKUP(A213,入力シート➁!$A:$R,COLUMN(入力シート➁!D204),0)=0),"",VLOOKUP(A213,入力シート➁!$A:$R,COLUMN(入力シート➁!D204),0))</f>
        <v/>
      </c>
      <c r="V213" s="123" t="str">
        <f ca="1">IF(U213="","",VLOOKUP($A213,入力シート➁!$A:$R,COLUMN(入力シート➁!$E$7),0))</f>
        <v/>
      </c>
      <c r="W213" s="195" t="str">
        <f t="shared" ca="1" si="36"/>
        <v/>
      </c>
      <c r="X213" s="199"/>
      <c r="Y213" s="197" t="str">
        <f ca="1">IF(VLOOKUP($A213,入力シート➁!$A:$R,COLUMN(入力シート➁!H204),0)=0,"",IF(VLOOKUP($A213,入力シート➁!$A:$R,COLUMN(入力シート➁!H204),0)&lt;0,"("&amp;-VLOOKUP($A213,入力シート➁!$A:$R,COLUMN(入力シート➁!H204),0)&amp;VLOOKUP($A213,入力シート➁!$A:$R,COLUMN(入力シート➁!I204),0)&amp;")",VLOOKUP($A213,入力シート➁!$A:$R,COLUMN(入力シート➁!H204),0)))</f>
        <v/>
      </c>
      <c r="Z213" s="198"/>
      <c r="AA213" s="198"/>
      <c r="AB213" s="124" t="str">
        <f ca="1">IF(OR(Y213="",COUNT(Y213)=0),"",VLOOKUP($A213,入力シート➁!$A:$R,COLUMN(入力シート➁!G204),0))</f>
        <v/>
      </c>
      <c r="AC213" s="121" t="str">
        <f ca="1">IF(AE213="","",IFERROR(VLOOKUP($A213,入力シート➁!$A:$R,COLUMN(入力シート➁!$C$7),0),""))</f>
        <v/>
      </c>
      <c r="AD213" s="125" t="str">
        <f ca="1">IF(OR(AH213="",VLOOKUP(A213,入力シート➁!$A:$R,COLUMN(入力シート➁!D204),0)=0),"",VLOOKUP(A213,入力シート➁!$A:$R,COLUMN(入力シート➁!D204),0))</f>
        <v/>
      </c>
      <c r="AE213" s="123" t="str">
        <f ca="1">IF(AD213="","",VLOOKUP($A213,入力シート➁!$A:$R,COLUMN(入力シート➁!$E$7),0))</f>
        <v/>
      </c>
      <c r="AF213" s="195" t="str">
        <f t="shared" ca="1" si="37"/>
        <v/>
      </c>
      <c r="AG213" s="199"/>
      <c r="AH213" s="197" t="str">
        <f ca="1">IF(VLOOKUP($A213,入力シート➁!$A:$R,COLUMN(入力シート➁!J204),0)=0,"",IF(VLOOKUP($A213,入力シート➁!$A:$R,COLUMN(入力シート➁!J204),0)&lt;0,"("&amp;-VLOOKUP($A213,入力シート➁!$A:$R,COLUMN(入力シート➁!J204),0)&amp;VLOOKUP($A213,入力シート➁!$A:$R,COLUMN(入力シート➁!K204),0)&amp;")",VLOOKUP($A213,入力シート➁!$A:$R,COLUMN(入力シート➁!J204),0)))</f>
        <v/>
      </c>
      <c r="AI213" s="198"/>
      <c r="AJ213" s="198"/>
      <c r="AK213" s="124" t="str">
        <f ca="1">IF(OR(AH213="",COUNT(AH213)=0),"",VLOOKUP($A213,入力シート➁!$A:$R,COLUMN(入力シート➁!G204),0))</f>
        <v/>
      </c>
      <c r="AL213" s="121" t="str">
        <f ca="1">IF(AN213="","",IFERROR(VLOOKUP($A213,入力シート➁!$A:$R,COLUMN(入力シート➁!$C$7),0),""))</f>
        <v/>
      </c>
      <c r="AM213" s="125" t="str">
        <f ca="1">IF(OR(AQ213=0,AQ213="",VLOOKUP(A213,入力シート➁!$A:$R,COLUMN(入力シート➁!D204),0)=0),"",VLOOKUP(A213,入力シート➁!$A:$R,COLUMN(入力シート➁!D204),0))</f>
        <v/>
      </c>
      <c r="AN213" s="123" t="str">
        <f ca="1">IF(AM213="","",VLOOKUP($A213,入力シート➁!$A:$R,COLUMN(入力シート➁!$E$7),0))</f>
        <v/>
      </c>
      <c r="AO213" s="195" t="str">
        <f t="shared" ca="1" si="38"/>
        <v/>
      </c>
      <c r="AP213" s="199"/>
      <c r="AQ213" s="197" t="str">
        <f ca="1">IF(AND(VLOOKUP($A213,入力シート➁!$A:$R,COLUMN(入力シート➁!L204),0)=0,VLOOKUP($A213,入力シート➁!$A:$R,COLUMN(入力シート➁!B204),0)=""),"",IF(VLOOKUP($A213,入力シート➁!$A:$R,COLUMN(入力シート➁!L204),0)&lt;0,"("&amp;-VLOOKUP($A213,入力シート➁!$A:$R,COLUMN(入力シート➁!L204),0)&amp;VLOOKUP($A213,入力シート➁!$A:$R,COLUMN(入力シート➁!M204),0)&amp;")",VLOOKUP($A213,入力シート➁!$A:$R,COLUMN(入力シート➁!L204),0)))</f>
        <v/>
      </c>
      <c r="AR213" s="198"/>
      <c r="AS213" s="198"/>
      <c r="AT213" s="124" t="str">
        <f ca="1">IF(OR(AQ213="",COUNT(AQ213)=0),"",VLOOKUP($A213,入力シート➁!$A:$R,COLUMN(入力シート➁!G204),0))</f>
        <v/>
      </c>
      <c r="AU213" s="200" t="str">
        <f ca="1">IF(VLOOKUP(A213,入力シート➁!$A:$R,COLUMN(入力シート➁!R204),0)=0,"",VLOOKUP(A213,入力シート➁!$A:$R,COLUMN(入力シート➁!R204),0))</f>
        <v/>
      </c>
      <c r="AV213" s="200"/>
      <c r="AW213" s="200"/>
      <c r="AX213" s="200"/>
      <c r="AY213" s="200"/>
      <c r="AZ213" s="200"/>
      <c r="BA213" s="200"/>
      <c r="BB213" s="200"/>
      <c r="BC213" s="200"/>
      <c r="BE213" s="17" t="str">
        <f ca="1">IF($B205="","非表示","表示")</f>
        <v>非表示</v>
      </c>
    </row>
    <row r="214" spans="1:57" ht="18.75" customHeight="1">
      <c r="B214" s="201" t="s">
        <v>66</v>
      </c>
      <c r="C214" s="201"/>
      <c r="D214" s="17" t="s">
        <v>67</v>
      </c>
      <c r="BE214" s="17" t="str">
        <f ca="1">IF($B205="","非表示","表示")</f>
        <v>非表示</v>
      </c>
    </row>
    <row r="215" spans="1:57" ht="18.75" customHeight="1">
      <c r="D215" s="17" t="s">
        <v>68</v>
      </c>
      <c r="BE215" s="17" t="str">
        <f ca="1">IF($B205="","非表示","表示")</f>
        <v>非表示</v>
      </c>
    </row>
    <row r="216" spans="1:57" ht="18.75" customHeight="1">
      <c r="D216" s="17" t="s">
        <v>69</v>
      </c>
      <c r="BE216" s="17" t="str">
        <f ca="1">IF($B205="","非表示","表示")</f>
        <v>非表示</v>
      </c>
    </row>
    <row r="217" spans="1:57" ht="18.75" customHeight="1">
      <c r="D217" s="17" t="s">
        <v>70</v>
      </c>
      <c r="BE217" s="17" t="str">
        <f ca="1">IF($B205="","非表示","表示")</f>
        <v>非表示</v>
      </c>
    </row>
    <row r="218" spans="1:57" ht="21" customHeight="1">
      <c r="B218" s="20" t="s">
        <v>55</v>
      </c>
      <c r="BE218" s="17" t="str">
        <f ca="1">IF($B232="","非表示","表示")</f>
        <v>非表示</v>
      </c>
    </row>
    <row r="219" spans="1:57" ht="10.5" customHeight="1"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8"/>
      <c r="M219" s="29"/>
      <c r="N219" s="22"/>
      <c r="O219" s="22"/>
      <c r="P219" s="22"/>
      <c r="Q219" s="22"/>
      <c r="R219" s="22"/>
      <c r="S219" s="29"/>
      <c r="T219" s="22"/>
      <c r="U219" s="35"/>
      <c r="V219" s="36"/>
      <c r="W219" s="35"/>
      <c r="X219" s="35"/>
      <c r="Y219" s="35"/>
      <c r="Z219" s="35"/>
      <c r="AA219" s="35"/>
      <c r="AB219" s="36"/>
      <c r="AC219" s="35"/>
      <c r="AD219" s="35"/>
      <c r="AE219" s="36"/>
      <c r="AF219" s="35"/>
      <c r="AG219" s="22"/>
      <c r="AH219" s="22"/>
      <c r="AI219" s="22"/>
      <c r="AJ219" s="22"/>
      <c r="AK219" s="29"/>
      <c r="AL219" s="22"/>
      <c r="AM219" s="22"/>
      <c r="AN219" s="29"/>
      <c r="AO219" s="22"/>
      <c r="AP219" s="22"/>
      <c r="AQ219" s="22"/>
      <c r="AR219" s="22"/>
      <c r="AS219" s="22"/>
      <c r="AT219" s="29"/>
      <c r="AU219" s="22"/>
      <c r="AV219" s="35"/>
      <c r="AW219" s="35"/>
      <c r="AX219" s="35"/>
      <c r="AY219" s="35"/>
      <c r="AZ219" s="35"/>
      <c r="BA219" s="35"/>
      <c r="BB219" s="35"/>
      <c r="BC219" s="40">
        <f>$BC192+1</f>
        <v>9</v>
      </c>
      <c r="BE219" s="17" t="str">
        <f ca="1">IF($B232="","非表示","表示")</f>
        <v>非表示</v>
      </c>
    </row>
    <row r="220" spans="1:57" ht="25.5" customHeight="1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30"/>
      <c r="M220" s="31"/>
      <c r="N220" s="24"/>
      <c r="O220" s="24"/>
      <c r="P220" s="24"/>
      <c r="Q220" s="24"/>
      <c r="R220" s="24"/>
      <c r="S220" s="31"/>
      <c r="T220" s="24"/>
      <c r="U220" s="17"/>
      <c r="V220" s="202" t="str">
        <f>$V$4</f>
        <v>令和</v>
      </c>
      <c r="W220" s="202"/>
      <c r="X220" s="202"/>
      <c r="Y220" s="203" t="str">
        <f>$Y$4</f>
        <v/>
      </c>
      <c r="Z220" s="203"/>
      <c r="AA220" s="204" t="s">
        <v>56</v>
      </c>
      <c r="AB220" s="204"/>
      <c r="AC220" s="204"/>
      <c r="AD220" s="204"/>
      <c r="AE220" s="204"/>
      <c r="AF220" s="204"/>
      <c r="AG220" s="204"/>
      <c r="AH220" s="204"/>
      <c r="AJ220" s="24"/>
      <c r="AK220" s="31"/>
      <c r="AL220" s="24"/>
      <c r="AM220" s="24"/>
      <c r="AN220" s="31"/>
      <c r="AO220" s="24"/>
      <c r="AP220" s="24"/>
      <c r="AQ220" s="24"/>
      <c r="AR220" s="24"/>
      <c r="AS220" s="24"/>
      <c r="AT220" s="31"/>
      <c r="AU220" s="24"/>
      <c r="AV220" s="26"/>
      <c r="AW220" s="26"/>
      <c r="AX220" s="26"/>
      <c r="AY220" s="26"/>
      <c r="AZ220" s="26"/>
      <c r="BA220" s="26"/>
      <c r="BB220" s="26"/>
      <c r="BC220" s="41"/>
      <c r="BE220" s="17" t="str">
        <f ca="1">IF($B232="","非表示","表示")</f>
        <v>非表示</v>
      </c>
    </row>
    <row r="221" spans="1:57" ht="18" customHeight="1"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30"/>
      <c r="M221" s="31"/>
      <c r="N221" s="24"/>
      <c r="O221" s="24"/>
      <c r="P221" s="24"/>
      <c r="Q221" s="24"/>
      <c r="R221" s="24"/>
      <c r="S221" s="31"/>
      <c r="T221" s="24"/>
      <c r="U221" s="30"/>
      <c r="V221" s="31"/>
      <c r="AD221" s="17"/>
      <c r="AJ221" s="24"/>
      <c r="AK221" s="31"/>
      <c r="AQ221" s="24"/>
      <c r="AR221" s="24"/>
      <c r="AS221" s="24"/>
      <c r="AT221" s="205" t="str">
        <f>$AT$5</f>
        <v>　　年　　月　　日</v>
      </c>
      <c r="AU221" s="205"/>
      <c r="AV221" s="205"/>
      <c r="AW221" s="205"/>
      <c r="AX221" s="205"/>
      <c r="AY221" s="205"/>
      <c r="AZ221" s="205"/>
      <c r="BA221" s="205"/>
      <c r="BB221" s="205"/>
      <c r="BC221" s="41"/>
      <c r="BE221" s="17" t="str">
        <f ca="1">IF($B232="","非表示","表示")</f>
        <v>非表示</v>
      </c>
    </row>
    <row r="222" spans="1:57" ht="21" customHeight="1">
      <c r="B222" s="25"/>
      <c r="C222" s="26"/>
      <c r="D222" s="26"/>
      <c r="E222" s="26"/>
      <c r="F222" s="26"/>
      <c r="G222" s="26"/>
      <c r="H222" s="26"/>
      <c r="I222" s="26"/>
      <c r="J222" s="26"/>
      <c r="K222" s="26"/>
      <c r="L222" s="32"/>
      <c r="M222" s="33"/>
      <c r="O222" s="26"/>
      <c r="P222" s="26"/>
      <c r="Q222" s="26"/>
      <c r="R222" s="26"/>
      <c r="S222" s="33"/>
      <c r="T222" s="26"/>
      <c r="U222" s="32"/>
      <c r="V222" s="33"/>
      <c r="W222" s="26"/>
      <c r="X222" s="26"/>
      <c r="Y222" s="26"/>
      <c r="Z222" s="26"/>
      <c r="AA222" s="26"/>
      <c r="AB222" s="33"/>
      <c r="AC222" s="26"/>
      <c r="AD222" s="32"/>
      <c r="AE222" s="33"/>
      <c r="AF222" s="26"/>
      <c r="AG222" s="26"/>
      <c r="AH222" s="26"/>
      <c r="AI222" s="26"/>
      <c r="AJ222" s="26"/>
      <c r="AK222" s="33"/>
      <c r="AQ222" s="26"/>
      <c r="AR222" s="26"/>
      <c r="AS222" s="26"/>
      <c r="AT222" s="33"/>
      <c r="AU222" s="26"/>
      <c r="AV222" s="206"/>
      <c r="AW222" s="206"/>
      <c r="AX222" s="206"/>
      <c r="AY222" s="206"/>
      <c r="AZ222" s="206"/>
      <c r="BA222" s="206"/>
      <c r="BB222" s="206"/>
      <c r="BC222" s="41"/>
      <c r="BE222" s="17" t="str">
        <f ca="1">IF($B232="","非表示","表示")</f>
        <v>非表示</v>
      </c>
    </row>
    <row r="223" spans="1:57" ht="20.25" customHeight="1">
      <c r="B223" s="25"/>
      <c r="C223" s="207" t="s">
        <v>57</v>
      </c>
      <c r="D223" s="207"/>
      <c r="E223" s="207"/>
      <c r="F223" s="207"/>
      <c r="G223" s="207"/>
      <c r="H223" s="207"/>
      <c r="I223" s="207"/>
      <c r="J223" s="207"/>
      <c r="K223" s="207"/>
      <c r="L223" s="207"/>
      <c r="M223" s="33"/>
      <c r="N223" s="26"/>
      <c r="O223" s="26"/>
      <c r="P223" s="26"/>
      <c r="Q223" s="26"/>
      <c r="R223" s="26"/>
      <c r="S223" s="33"/>
      <c r="T223" s="26"/>
      <c r="U223" s="32"/>
      <c r="V223" s="33"/>
      <c r="W223" s="26"/>
      <c r="AB223" s="33"/>
      <c r="AC223" s="26"/>
      <c r="AD223" s="32"/>
      <c r="AE223" s="33"/>
      <c r="AF223" s="26"/>
      <c r="AG223" s="26"/>
      <c r="AH223" s="26"/>
      <c r="AI223" s="26"/>
      <c r="AJ223" s="26"/>
      <c r="AK223" s="33"/>
      <c r="AL223" s="26"/>
      <c r="AM223" s="26"/>
      <c r="AN223" s="33"/>
      <c r="AO223" s="26"/>
      <c r="AP223" s="26"/>
      <c r="AQ223" s="26"/>
      <c r="AR223" s="26"/>
      <c r="AS223" s="26"/>
      <c r="AT223" s="33"/>
      <c r="AU223" s="26"/>
      <c r="AV223" s="26"/>
      <c r="AW223" s="26"/>
      <c r="AX223" s="26"/>
      <c r="AY223" s="26"/>
      <c r="AZ223" s="26"/>
      <c r="BA223" s="26"/>
      <c r="BB223" s="26"/>
      <c r="BC223" s="41"/>
      <c r="BE223" s="17" t="str">
        <f ca="1">IF($B232="","非表示","表示")</f>
        <v>非表示</v>
      </c>
    </row>
    <row r="224" spans="1:57" ht="20.25" customHeight="1">
      <c r="B224" s="25"/>
      <c r="C224" s="26"/>
      <c r="D224" s="26"/>
      <c r="E224" s="26"/>
      <c r="F224" s="26"/>
      <c r="G224" s="26"/>
      <c r="H224" s="26"/>
      <c r="I224" s="26"/>
      <c r="J224" s="26"/>
      <c r="K224" s="26"/>
      <c r="L224" s="32"/>
      <c r="M224" s="33"/>
      <c r="N224" s="26"/>
      <c r="O224" s="26"/>
      <c r="P224" s="26"/>
      <c r="Q224" s="26"/>
      <c r="R224" s="26"/>
      <c r="S224" s="33"/>
      <c r="T224" s="26"/>
      <c r="U224" s="32"/>
      <c r="V224" s="33"/>
      <c r="W224" s="26"/>
      <c r="X224" s="26"/>
      <c r="Y224" s="26"/>
      <c r="Z224" s="26"/>
      <c r="AA224" s="26"/>
      <c r="AB224" s="33"/>
      <c r="AC224" s="26"/>
      <c r="AD224" s="32"/>
      <c r="AE224" s="33"/>
      <c r="AF224" s="26"/>
      <c r="AG224" s="26"/>
      <c r="AH224" s="26"/>
      <c r="AI224" s="26"/>
      <c r="AJ224" s="26"/>
      <c r="AK224" s="177" t="s">
        <v>58</v>
      </c>
      <c r="AL224" s="177"/>
      <c r="AM224" s="177"/>
      <c r="AN224" s="177"/>
      <c r="AP224" s="186" t="str">
        <f>$AP$8</f>
        <v/>
      </c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41"/>
      <c r="BE224" s="17" t="str">
        <f ca="1">IF($B232="","非表示","表示")</f>
        <v>非表示</v>
      </c>
    </row>
    <row r="225" spans="1:57" ht="20.25" customHeight="1">
      <c r="B225" s="25"/>
      <c r="C225" s="26"/>
      <c r="D225" s="26"/>
      <c r="E225" s="26"/>
      <c r="F225" s="26"/>
      <c r="G225" s="26"/>
      <c r="H225" s="26"/>
      <c r="I225" s="26"/>
      <c r="J225" s="26"/>
      <c r="K225" s="26"/>
      <c r="L225" s="32"/>
      <c r="M225" s="33"/>
      <c r="N225" s="26"/>
      <c r="O225" s="26"/>
      <c r="P225" s="26"/>
      <c r="Q225" s="26"/>
      <c r="R225" s="26"/>
      <c r="S225" s="33"/>
      <c r="T225" s="26"/>
      <c r="U225" s="32"/>
      <c r="V225" s="33"/>
      <c r="W225" s="26"/>
      <c r="X225" s="26"/>
      <c r="Y225" s="26"/>
      <c r="Z225" s="26"/>
      <c r="AA225" s="26"/>
      <c r="AB225" s="33"/>
      <c r="AC225" s="26"/>
      <c r="AD225" s="32"/>
      <c r="AE225" s="33"/>
      <c r="AF225" s="26"/>
      <c r="AG225" s="26"/>
      <c r="AH225" s="26"/>
      <c r="AI225" s="26"/>
      <c r="AJ225" s="26"/>
      <c r="AK225" s="178"/>
      <c r="AL225" s="178"/>
      <c r="AM225" s="178"/>
      <c r="AN225" s="178"/>
      <c r="AO225" s="37"/>
      <c r="AP225" s="187" t="str">
        <f>$AP$9</f>
        <v/>
      </c>
      <c r="AQ225" s="187"/>
      <c r="AR225" s="187"/>
      <c r="AS225" s="187"/>
      <c r="AT225" s="187"/>
      <c r="AU225" s="187"/>
      <c r="AV225" s="187"/>
      <c r="AW225" s="187"/>
      <c r="AX225" s="187"/>
      <c r="AY225" s="187"/>
      <c r="AZ225" s="187"/>
      <c r="BA225" s="187"/>
      <c r="BB225" s="187"/>
      <c r="BC225" s="41"/>
      <c r="BE225" s="17" t="str">
        <f ca="1">IF($B232="","非表示","表示")</f>
        <v>非表示</v>
      </c>
    </row>
    <row r="226" spans="1:57" ht="7.5" customHeight="1"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32"/>
      <c r="M226" s="33"/>
      <c r="N226" s="26"/>
      <c r="O226" s="26"/>
      <c r="P226" s="26"/>
      <c r="Q226" s="26"/>
      <c r="R226" s="26"/>
      <c r="S226" s="33"/>
      <c r="T226" s="26"/>
      <c r="U226" s="32"/>
      <c r="V226" s="33"/>
      <c r="W226" s="26"/>
      <c r="X226" s="26"/>
      <c r="Y226" s="26"/>
      <c r="Z226" s="26"/>
      <c r="AA226" s="26"/>
      <c r="AB226" s="33"/>
      <c r="AC226" s="26"/>
      <c r="AD226" s="32"/>
      <c r="AE226" s="33"/>
      <c r="AF226" s="26"/>
      <c r="AG226" s="26"/>
      <c r="AH226" s="26"/>
      <c r="AI226" s="26"/>
      <c r="AJ226" s="26"/>
      <c r="AK226" s="33"/>
      <c r="AL226" s="26"/>
      <c r="AM226" s="26"/>
      <c r="AN226" s="33"/>
      <c r="AO226" s="26"/>
      <c r="AP226" s="26"/>
      <c r="AQ226" s="26"/>
      <c r="AR226" s="26"/>
      <c r="AS226" s="26"/>
      <c r="AT226" s="33"/>
      <c r="AU226" s="26"/>
      <c r="AV226" s="26"/>
      <c r="AW226" s="26"/>
      <c r="AX226" s="26"/>
      <c r="AY226" s="26"/>
      <c r="AZ226" s="26"/>
      <c r="BA226" s="26"/>
      <c r="BB226" s="26"/>
      <c r="BC226" s="41"/>
      <c r="BE226" s="17" t="str">
        <f ca="1">IF($B232="","非表示","表示")</f>
        <v>非表示</v>
      </c>
    </row>
    <row r="227" spans="1:57" ht="20.25" customHeight="1">
      <c r="B227" s="25"/>
      <c r="C227" s="26"/>
      <c r="D227" s="26"/>
      <c r="E227" s="26"/>
      <c r="F227" s="26"/>
      <c r="G227" s="26"/>
      <c r="H227" s="26"/>
      <c r="I227" s="26"/>
      <c r="J227" s="26"/>
      <c r="K227" s="26"/>
      <c r="L227" s="32"/>
      <c r="M227" s="33"/>
      <c r="N227" s="26"/>
      <c r="O227" s="26"/>
      <c r="P227" s="26"/>
      <c r="Q227" s="26"/>
      <c r="U227" s="17"/>
      <c r="AD227" s="32"/>
      <c r="AE227" s="33"/>
      <c r="AF227" s="26"/>
      <c r="AG227" s="26"/>
      <c r="AH227" s="26"/>
      <c r="AI227" s="26"/>
      <c r="AJ227" s="26"/>
      <c r="AK227" s="179" t="s">
        <v>59</v>
      </c>
      <c r="AL227" s="179"/>
      <c r="AM227" s="179"/>
      <c r="AN227" s="179"/>
      <c r="AP227" s="181" t="str">
        <f>$AP$11</f>
        <v/>
      </c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41"/>
      <c r="BE227" s="17" t="str">
        <f ca="1">IF($B232="","非表示","表示")</f>
        <v>非表示</v>
      </c>
    </row>
    <row r="228" spans="1:57" ht="20.25" customHeight="1">
      <c r="B228" s="25"/>
      <c r="D228" s="24" t="s">
        <v>12</v>
      </c>
      <c r="E228" s="26"/>
      <c r="F228" s="26"/>
      <c r="G228" s="27"/>
      <c r="H228" s="27"/>
      <c r="I228" s="27"/>
      <c r="J228" s="27"/>
      <c r="K228" s="27"/>
      <c r="L228" s="34"/>
      <c r="M228" s="33"/>
      <c r="N228" s="26"/>
      <c r="O228" s="26"/>
      <c r="P228" s="26"/>
      <c r="T228" s="188" t="s">
        <v>16</v>
      </c>
      <c r="U228" s="188"/>
      <c r="V228" s="188"/>
      <c r="W228" s="188"/>
      <c r="X228" s="37"/>
      <c r="Y228" s="126" t="str">
        <f>$Y$12</f>
        <v/>
      </c>
      <c r="Z228" s="38" t="s">
        <v>17</v>
      </c>
      <c r="AA228" s="189" t="str">
        <f>$AA$12</f>
        <v/>
      </c>
      <c r="AB228" s="189"/>
      <c r="AC228" s="39" t="s">
        <v>18</v>
      </c>
      <c r="AD228" s="32"/>
      <c r="AE228" s="33"/>
      <c r="AF228" s="26"/>
      <c r="AG228" s="26"/>
      <c r="AH228" s="26"/>
      <c r="AI228" s="26"/>
      <c r="AJ228" s="26"/>
      <c r="AK228" s="180"/>
      <c r="AL228" s="180"/>
      <c r="AM228" s="180"/>
      <c r="AN228" s="180"/>
      <c r="AO228" s="37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41"/>
      <c r="BE228" s="17" t="str">
        <f ca="1">IF($B232="","非表示","表示")</f>
        <v>非表示</v>
      </c>
    </row>
    <row r="229" spans="1:57" ht="12.75" customHeight="1">
      <c r="B229" s="25"/>
      <c r="C229" s="26"/>
      <c r="D229" s="26"/>
      <c r="E229" s="26"/>
      <c r="F229" s="26"/>
      <c r="G229" s="26"/>
      <c r="H229" s="26"/>
      <c r="I229" s="26"/>
      <c r="J229" s="26"/>
      <c r="K229" s="26"/>
      <c r="L229" s="32"/>
      <c r="M229" s="33"/>
      <c r="N229" s="26"/>
      <c r="O229" s="26"/>
      <c r="P229" s="26"/>
      <c r="Q229" s="26"/>
      <c r="R229" s="26"/>
      <c r="S229" s="33"/>
      <c r="T229" s="26"/>
      <c r="U229" s="32"/>
      <c r="V229" s="33"/>
      <c r="W229" s="26"/>
      <c r="X229" s="26"/>
      <c r="Y229" s="26"/>
      <c r="Z229" s="26"/>
      <c r="AA229" s="26"/>
      <c r="AB229" s="33"/>
      <c r="AC229" s="26"/>
      <c r="AD229" s="32"/>
      <c r="AE229" s="33"/>
      <c r="AF229" s="26"/>
      <c r="AG229" s="26"/>
      <c r="AH229" s="26"/>
      <c r="AI229" s="26"/>
      <c r="AJ229" s="26"/>
      <c r="AK229" s="33"/>
      <c r="AL229" s="26"/>
      <c r="AM229" s="26"/>
      <c r="AN229" s="33"/>
      <c r="AO229" s="26"/>
      <c r="AP229" s="26"/>
      <c r="AQ229" s="26"/>
      <c r="AR229" s="26"/>
      <c r="AS229" s="26"/>
      <c r="AT229" s="33"/>
      <c r="AU229" s="26"/>
      <c r="AV229" s="26"/>
      <c r="AW229" s="26"/>
      <c r="AX229" s="26"/>
      <c r="AY229" s="26"/>
      <c r="AZ229" s="26"/>
      <c r="BA229" s="26"/>
      <c r="BB229" s="26"/>
      <c r="BC229" s="41"/>
      <c r="BE229" s="17" t="str">
        <f ca="1">IF($B232="","非表示","表示")</f>
        <v>非表示</v>
      </c>
    </row>
    <row r="230" spans="1:57" ht="23.25" customHeight="1">
      <c r="B230" s="176" t="s">
        <v>60</v>
      </c>
      <c r="C230" s="176"/>
      <c r="D230" s="176"/>
      <c r="E230" s="176"/>
      <c r="F230" s="176"/>
      <c r="G230" s="176"/>
      <c r="H230" s="176"/>
      <c r="I230" s="176"/>
      <c r="J230" s="176"/>
      <c r="K230" s="176" t="s">
        <v>61</v>
      </c>
      <c r="L230" s="176"/>
      <c r="M230" s="176"/>
      <c r="N230" s="176"/>
      <c r="O230" s="176"/>
      <c r="P230" s="176"/>
      <c r="Q230" s="176"/>
      <c r="R230" s="176"/>
      <c r="S230" s="176"/>
      <c r="T230" s="183" t="s">
        <v>62</v>
      </c>
      <c r="U230" s="184"/>
      <c r="V230" s="184"/>
      <c r="W230" s="184"/>
      <c r="X230" s="184"/>
      <c r="Y230" s="184"/>
      <c r="Z230" s="184"/>
      <c r="AA230" s="184"/>
      <c r="AB230" s="185"/>
      <c r="AC230" s="183" t="s">
        <v>63</v>
      </c>
      <c r="AD230" s="184"/>
      <c r="AE230" s="184"/>
      <c r="AF230" s="184"/>
      <c r="AG230" s="184"/>
      <c r="AH230" s="184"/>
      <c r="AI230" s="184"/>
      <c r="AJ230" s="184"/>
      <c r="AK230" s="185"/>
      <c r="AL230" s="183" t="s">
        <v>64</v>
      </c>
      <c r="AM230" s="184"/>
      <c r="AN230" s="184"/>
      <c r="AO230" s="184"/>
      <c r="AP230" s="184"/>
      <c r="AQ230" s="184"/>
      <c r="AR230" s="184"/>
      <c r="AS230" s="184"/>
      <c r="AT230" s="185"/>
      <c r="AU230" s="176" t="s">
        <v>47</v>
      </c>
      <c r="AV230" s="176"/>
      <c r="AW230" s="176"/>
      <c r="AX230" s="176"/>
      <c r="AY230" s="176"/>
      <c r="AZ230" s="176"/>
      <c r="BA230" s="176"/>
      <c r="BB230" s="176"/>
      <c r="BC230" s="176"/>
      <c r="BE230" s="17" t="str">
        <f ca="1">IF($B232="","非表示","表示")</f>
        <v>非表示</v>
      </c>
    </row>
    <row r="231" spans="1:57" ht="23.25" customHeight="1">
      <c r="B231" s="176"/>
      <c r="C231" s="176"/>
      <c r="D231" s="176"/>
      <c r="E231" s="176"/>
      <c r="F231" s="176"/>
      <c r="G231" s="176"/>
      <c r="H231" s="176"/>
      <c r="I231" s="176"/>
      <c r="J231" s="176"/>
      <c r="K231" s="190" t="s">
        <v>38</v>
      </c>
      <c r="L231" s="190"/>
      <c r="M231" s="190"/>
      <c r="N231" s="190" t="s">
        <v>65</v>
      </c>
      <c r="O231" s="191"/>
      <c r="P231" s="190" t="s">
        <v>49</v>
      </c>
      <c r="Q231" s="190"/>
      <c r="R231" s="190"/>
      <c r="S231" s="190"/>
      <c r="T231" s="183" t="s">
        <v>38</v>
      </c>
      <c r="U231" s="184"/>
      <c r="V231" s="185"/>
      <c r="W231" s="176" t="s">
        <v>65</v>
      </c>
      <c r="X231" s="183"/>
      <c r="Y231" s="176" t="s">
        <v>49</v>
      </c>
      <c r="Z231" s="176"/>
      <c r="AA231" s="176"/>
      <c r="AB231" s="176"/>
      <c r="AC231" s="183" t="s">
        <v>38</v>
      </c>
      <c r="AD231" s="184"/>
      <c r="AE231" s="185"/>
      <c r="AF231" s="176" t="s">
        <v>65</v>
      </c>
      <c r="AG231" s="183"/>
      <c r="AH231" s="176" t="s">
        <v>49</v>
      </c>
      <c r="AI231" s="176"/>
      <c r="AJ231" s="176"/>
      <c r="AK231" s="176"/>
      <c r="AL231" s="183" t="s">
        <v>38</v>
      </c>
      <c r="AM231" s="184"/>
      <c r="AN231" s="185"/>
      <c r="AO231" s="176" t="s">
        <v>65</v>
      </c>
      <c r="AP231" s="183"/>
      <c r="AQ231" s="176" t="s">
        <v>49</v>
      </c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E231" s="17" t="str">
        <f ca="1">IF($B232="","非表示","表示")</f>
        <v>非表示</v>
      </c>
    </row>
    <row r="232" spans="1:57" ht="46.5" customHeight="1">
      <c r="A232" s="17">
        <f ca="1">$A213+1</f>
        <v>73</v>
      </c>
      <c r="B232" s="192" t="str">
        <f ca="1">IF(AND(VLOOKUP(A232,入力シート➁!$A:$B,COLUMN(入力シート➁!$B$5),0)=0,AU232=""),"",IF(AND(VLOOKUP(A232,入力シート➁!$A:$B,COLUMN(入力シート➁!$B$5),0)=0,AU232&lt;&gt;""),IFERROR(IF(AND(OFFSET(B232,-2,0,1,1)=$B$14,OFFSET(B232,-19,0,1,1)="　　　　　　　〃"),OFFSET(B232,-20,0,1,1),IF(AND(OFFSET(B232,-2,0,1,1)=$B$14,OFFSET(B232,-19,0,1,1)&lt;&gt;"　　　　　　　〃"),OFFSET(B232,-19,0,1,1),"　　　　　　　〃")),"　　　　　　　〃"),(VLOOKUP(A232,入力シート➁!$A:$B,COLUMN(入力シート➁!$B$5),0))))</f>
        <v/>
      </c>
      <c r="C232" s="193"/>
      <c r="D232" s="193"/>
      <c r="E232" s="193"/>
      <c r="F232" s="193"/>
      <c r="G232" s="193"/>
      <c r="H232" s="193"/>
      <c r="I232" s="193"/>
      <c r="J232" s="194"/>
      <c r="K232" s="121" t="str">
        <f ca="1">IF(M232="","",IFERROR(VLOOKUP($A232,入力シート➁!$A:$R,COLUMN(入力シート➁!$C$7),0),""))</f>
        <v/>
      </c>
      <c r="L232" s="122" t="str">
        <f ca="1">IF(OR(P232="",VLOOKUP(A232,入力シート➁!$A:$R,COLUMN(入力シート➁!D223),0)=0),"",VLOOKUP(A232,入力シート➁!$A:$R,COLUMN(入力シート➁!D223),0))</f>
        <v/>
      </c>
      <c r="M232" s="123" t="str">
        <f ca="1">IF(L232="","",VLOOKUP($A232,入力シート➁!$A:$R,COLUMN(入力シート➁!$E$7),0))</f>
        <v/>
      </c>
      <c r="N232" s="195" t="str">
        <f t="shared" ref="N232:N240" ca="1" si="40">IFERROR(IF(OR(P232="",P232&lt;=0),"",IF(AND(M232="V",K232&lt;&gt;""),ROUNDUP(P232/(VALUE(LEFT(K232,FIND("m",K232)-1))*L232),0),ROUNDUP(P232/L232,0))),"")</f>
        <v/>
      </c>
      <c r="O232" s="196"/>
      <c r="P232" s="197" t="str">
        <f ca="1">IF(VLOOKUP($A232,入力シート➁!$A:$R,COLUMN(入力シート➁!F223),0)=0,"",IF(VLOOKUP($A232,入力シート➁!$A:$R,COLUMN(入力シート➁!F223),0)&lt;0,"("&amp;-VLOOKUP($A232,入力シート➁!$A:$R,COLUMN(入力シート➁!F223),0)&amp;VLOOKUP($A232,入力シート➁!$A:$R,COLUMN(入力シート➁!G223),0)&amp;")",VLOOKUP($A232,入力シート➁!$A:$R,COLUMN(入力シート➁!F223),0)))</f>
        <v/>
      </c>
      <c r="Q232" s="198"/>
      <c r="R232" s="198"/>
      <c r="S232" s="124" t="str">
        <f ca="1">IF(OR(P232="",COUNT(P232)=0),"",VLOOKUP($A232,入力シート➁!$A:$R,COLUMN(入力シート➁!G223),0))</f>
        <v/>
      </c>
      <c r="T232" s="121" t="str">
        <f ca="1">IF(V232="","",IFERROR(VLOOKUP($A232,入力シート➁!$A:$R,COLUMN(入力シート➁!$C$7),0),""))</f>
        <v/>
      </c>
      <c r="U232" s="125" t="str">
        <f ca="1">IF(OR(Y232="",VLOOKUP(A232,入力シート➁!$A:$R,COLUMN(入力シート➁!D223),0)=0),"",VLOOKUP(A232,入力シート➁!$A:$R,COLUMN(入力シート➁!D223),0))</f>
        <v/>
      </c>
      <c r="V232" s="123" t="str">
        <f ca="1">IF(U232="","",VLOOKUP($A232,入力シート➁!$A:$R,COLUMN(入力シート➁!$E$7),0))</f>
        <v/>
      </c>
      <c r="W232" s="195" t="str">
        <f t="shared" ref="W232:W240" ca="1" si="41">IFERROR(IF(OR(Y232="",Y232&lt;=0),"",IF(AND(V232="V",T232&lt;&gt;""),ROUNDUP(Y232/(VALUE(LEFT(T232,FIND("m",T232)-1))*U232),0),ROUNDUP(Y232/U232,0))),"")</f>
        <v/>
      </c>
      <c r="X232" s="199"/>
      <c r="Y232" s="197" t="str">
        <f ca="1">IF(VLOOKUP($A232,入力シート➁!$A:$R,COLUMN(入力シート➁!H223),0)=0,"",IF(VLOOKUP($A232,入力シート➁!$A:$R,COLUMN(入力シート➁!H223),0)&lt;0,"("&amp;-VLOOKUP($A232,入力シート➁!$A:$R,COLUMN(入力シート➁!H223),0)&amp;VLOOKUP($A232,入力シート➁!$A:$R,COLUMN(入力シート➁!I223),0)&amp;")",VLOOKUP($A232,入力シート➁!$A:$R,COLUMN(入力シート➁!H223),0)))</f>
        <v/>
      </c>
      <c r="Z232" s="198"/>
      <c r="AA232" s="198"/>
      <c r="AB232" s="124" t="str">
        <f ca="1">IF(OR(Y232="",COUNT(Y232)=0),"",VLOOKUP($A232,入力シート➁!$A:$R,COLUMN(入力シート➁!G223),0))</f>
        <v/>
      </c>
      <c r="AC232" s="121" t="str">
        <f ca="1">IF(AE232="","",IFERROR(VLOOKUP($A232,入力シート➁!$A:$R,COLUMN(入力シート➁!$C$7),0),""))</f>
        <v/>
      </c>
      <c r="AD232" s="125" t="str">
        <f ca="1">IF(OR(AH232="",VLOOKUP(A232,入力シート➁!$A:$R,COLUMN(入力シート➁!D223),0)=0),"",VLOOKUP(A232,入力シート➁!$A:$R,COLUMN(入力シート➁!D223),0))</f>
        <v/>
      </c>
      <c r="AE232" s="123" t="str">
        <f ca="1">IF(AD232="","",VLOOKUP($A232,入力シート➁!$A:$R,COLUMN(入力シート➁!$E$7),0))</f>
        <v/>
      </c>
      <c r="AF232" s="195" t="str">
        <f t="shared" ref="AF232:AF240" ca="1" si="42">IFERROR(IF(OR(AH232="",AH232&lt;=0),"",IF(AND(AE232="V",AC232&lt;&gt;""),ROUNDUP(AH232/(VALUE(LEFT(AC232,FIND("m",AC232)-1))*AD232),0),ROUNDUP(AH232/AD232,0))),"")</f>
        <v/>
      </c>
      <c r="AG232" s="199"/>
      <c r="AH232" s="197" t="str">
        <f ca="1">IF(VLOOKUP($A232,入力シート➁!$A:$R,COLUMN(入力シート➁!J223),0)=0,"",IF(VLOOKUP($A232,入力シート➁!$A:$R,COLUMN(入力シート➁!J223),0)&lt;0,"("&amp;-VLOOKUP($A232,入力シート➁!$A:$R,COLUMN(入力シート➁!J223),0)&amp;VLOOKUP($A232,入力シート➁!$A:$R,COLUMN(入力シート➁!K223),0)&amp;")",VLOOKUP($A232,入力シート➁!$A:$R,COLUMN(入力シート➁!J223),0)))</f>
        <v/>
      </c>
      <c r="AI232" s="198"/>
      <c r="AJ232" s="198"/>
      <c r="AK232" s="124" t="str">
        <f ca="1">IF(OR(AH232="",COUNT(AH232)=0),"",VLOOKUP($A232,入力シート➁!$A:$R,COLUMN(入力シート➁!G223),0))</f>
        <v/>
      </c>
      <c r="AL232" s="121" t="str">
        <f ca="1">IF(AN232="","",IFERROR(VLOOKUP($A232,入力シート➁!$A:$R,COLUMN(入力シート➁!$C$7),0),""))</f>
        <v/>
      </c>
      <c r="AM232" s="125" t="str">
        <f ca="1">IF(OR(AQ232=0,AQ232="",VLOOKUP(A232,入力シート➁!$A:$R,COLUMN(入力シート➁!D223),0)=0),"",VLOOKUP(A232,入力シート➁!$A:$R,COLUMN(入力シート➁!D223),0))</f>
        <v/>
      </c>
      <c r="AN232" s="123" t="str">
        <f ca="1">IF(AM232="","",VLOOKUP($A232,入力シート➁!$A:$R,COLUMN(入力シート➁!$E$7),0))</f>
        <v/>
      </c>
      <c r="AO232" s="195" t="str">
        <f t="shared" ref="AO232:AO240" ca="1" si="43">IFERROR(IF(OR(AQ232="",AQ232&lt;=0),"",IF(AND(AN232="V",AL232&lt;&gt;""),ROUNDUP(AQ232/(VALUE(LEFT(AL232,FIND("m",AL232)-1))*AM232),0),ROUNDUP(AQ232/AM232,0))),"")</f>
        <v/>
      </c>
      <c r="AP232" s="199"/>
      <c r="AQ232" s="197" t="str">
        <f ca="1">IF(AND(VLOOKUP($A232,入力シート➁!$A:$R,COLUMN(入力シート➁!L223),0)=0,VLOOKUP($A232,入力シート➁!$A:$R,COLUMN(入力シート➁!B223),0)=""),"",IF(VLOOKUP($A232,入力シート➁!$A:$R,COLUMN(入力シート➁!L223),0)&lt;0,"("&amp;-VLOOKUP($A232,入力シート➁!$A:$R,COLUMN(入力シート➁!L223),0)&amp;VLOOKUP($A232,入力シート➁!$A:$R,COLUMN(入力シート➁!M223),0)&amp;")",VLOOKUP($A232,入力シート➁!$A:$R,COLUMN(入力シート➁!L223),0)))</f>
        <v/>
      </c>
      <c r="AR232" s="198"/>
      <c r="AS232" s="198"/>
      <c r="AT232" s="124" t="str">
        <f ca="1">IF(OR(AQ232="",COUNT(AQ232)=0),"",VLOOKUP($A232,入力シート➁!$A:$R,COLUMN(入力シート➁!G223),0))</f>
        <v/>
      </c>
      <c r="AU232" s="200" t="str">
        <f ca="1">IF(VLOOKUP(A232,入力シート➁!$A:$R,COLUMN(入力シート➁!R223),0)=0,"",VLOOKUP(A232,入力シート➁!$A:$R,COLUMN(入力シート➁!R223),0))</f>
        <v/>
      </c>
      <c r="AV232" s="200"/>
      <c r="AW232" s="200"/>
      <c r="AX232" s="200"/>
      <c r="AY232" s="200"/>
      <c r="AZ232" s="200"/>
      <c r="BA232" s="200"/>
      <c r="BB232" s="200"/>
      <c r="BC232" s="200"/>
      <c r="BE232" s="17" t="str">
        <f ca="1">IF($B232="","非表示","表示")</f>
        <v>非表示</v>
      </c>
    </row>
    <row r="233" spans="1:57" ht="46.5" customHeight="1">
      <c r="A233" s="17">
        <f t="shared" ref="A233:A240" ca="1" si="44">OFFSET(A233,-1,0,1,1)+1</f>
        <v>74</v>
      </c>
      <c r="B233" s="192" t="str">
        <f ca="1">IF(AND(VLOOKUP(A233,入力シート➁!$A:$B,COLUMN(入力シート➁!$B$5),0)=0,AU233=""),"",IF(AND(VLOOKUP(A233,入力シート➁!$A:$B,COLUMN(入力シート➁!$B$5),0)=0,AU233&lt;&gt;""),IFERROR(IF(AND(OFFSET(B233,-2,0,1,1)=$B$14,OFFSET(B233,-19,0,1,1)="　　　　　　　〃"),OFFSET(B233,-20,0,1,1),IF(AND(OFFSET(B233,-2,0,1,1)=$B$14,OFFSET(B233,-19,0,1,1)&lt;&gt;"　　　　　　　〃"),OFFSET(B233,-19,0,1,1),"　　　　　　　〃")),"　　　　　　　〃"),(VLOOKUP(A233,入力シート➁!$A:$B,COLUMN(入力シート➁!$B$5),0))))</f>
        <v/>
      </c>
      <c r="C233" s="193"/>
      <c r="D233" s="193"/>
      <c r="E233" s="193"/>
      <c r="F233" s="193"/>
      <c r="G233" s="193"/>
      <c r="H233" s="193"/>
      <c r="I233" s="193"/>
      <c r="J233" s="194"/>
      <c r="K233" s="121" t="str">
        <f ca="1">IF(M233="","",IFERROR(VLOOKUP($A233,入力シート➁!$A:$R,COLUMN(入力シート➁!$C$7),0),""))</f>
        <v/>
      </c>
      <c r="L233" s="122" t="str">
        <f ca="1">IF(OR(P233="",VLOOKUP(A233,入力シート➁!$A:$R,COLUMN(入力シート➁!D224),0)=0),"",VLOOKUP(A233,入力シート➁!$A:$R,COLUMN(入力シート➁!D224),0))</f>
        <v/>
      </c>
      <c r="M233" s="123" t="str">
        <f ca="1">IF(L233="","",VLOOKUP($A233,入力シート➁!$A:$R,COLUMN(入力シート➁!$E$7),0))</f>
        <v/>
      </c>
      <c r="N233" s="195" t="str">
        <f t="shared" ca="1" si="40"/>
        <v/>
      </c>
      <c r="O233" s="196"/>
      <c r="P233" s="197" t="str">
        <f ca="1">IF(VLOOKUP($A233,入力シート➁!$A:$R,COLUMN(入力シート➁!F224),0)=0,"",IF(VLOOKUP($A233,入力シート➁!$A:$R,COLUMN(入力シート➁!F224),0)&lt;0,"("&amp;-VLOOKUP($A233,入力シート➁!$A:$R,COLUMN(入力シート➁!F224),0)&amp;VLOOKUP($A233,入力シート➁!$A:$R,COLUMN(入力シート➁!G224),0)&amp;")",VLOOKUP($A233,入力シート➁!$A:$R,COLUMN(入力シート➁!F224),0)))</f>
        <v/>
      </c>
      <c r="Q233" s="198"/>
      <c r="R233" s="198"/>
      <c r="S233" s="124" t="str">
        <f ca="1">IF(OR(P233="",COUNT(P233)=0),"",VLOOKUP(A233,入力シート➁!$A:$R,COLUMN(入力シート➁!G224),0))</f>
        <v/>
      </c>
      <c r="T233" s="121" t="str">
        <f ca="1">IF(V233="","",IFERROR(VLOOKUP($A233,入力シート➁!$A:$R,COLUMN(入力シート➁!$C$7),0),""))</f>
        <v/>
      </c>
      <c r="U233" s="125" t="str">
        <f ca="1">IF(OR(Y233="",VLOOKUP(A233,入力シート➁!$A:$R,COLUMN(入力シート➁!D224),0)=0),"",VLOOKUP(A233,入力シート➁!$A:$R,COLUMN(入力シート➁!D224),0))</f>
        <v/>
      </c>
      <c r="V233" s="123" t="str">
        <f ca="1">IF(U233="","",VLOOKUP($A233,入力シート➁!$A:$R,COLUMN(入力シート➁!$E$7),0))</f>
        <v/>
      </c>
      <c r="W233" s="195" t="str">
        <f t="shared" ca="1" si="41"/>
        <v/>
      </c>
      <c r="X233" s="199"/>
      <c r="Y233" s="197" t="str">
        <f ca="1">IF(VLOOKUP($A233,入力シート➁!$A:$R,COLUMN(入力シート➁!H224),0)=0,"",IF(VLOOKUP($A233,入力シート➁!$A:$R,COLUMN(入力シート➁!H224),0)&lt;0,"("&amp;-VLOOKUP($A233,入力シート➁!$A:$R,COLUMN(入力シート➁!H224),0)&amp;VLOOKUP($A233,入力シート➁!$A:$R,COLUMN(入力シート➁!I224),0)&amp;")",VLOOKUP($A233,入力シート➁!$A:$R,COLUMN(入力シート➁!H224),0)))</f>
        <v/>
      </c>
      <c r="Z233" s="198"/>
      <c r="AA233" s="198"/>
      <c r="AB233" s="124" t="str">
        <f ca="1">IF(OR(Y233="",COUNT(Y233)=0),"",VLOOKUP($A233,入力シート➁!$A:$R,COLUMN(入力シート➁!G224),0))</f>
        <v/>
      </c>
      <c r="AC233" s="121" t="str">
        <f ca="1">IF(AE233="","",IFERROR(VLOOKUP($A233,入力シート➁!$A:$R,COLUMN(入力シート➁!$C$7),0),""))</f>
        <v/>
      </c>
      <c r="AD233" s="125" t="str">
        <f ca="1">IF(OR(AH233="",VLOOKUP(A233,入力シート➁!$A:$R,COLUMN(入力シート➁!D224),0)=0),"",VLOOKUP(A233,入力シート➁!$A:$R,COLUMN(入力シート➁!D224),0))</f>
        <v/>
      </c>
      <c r="AE233" s="123" t="str">
        <f ca="1">IF(AD233="","",VLOOKUP($A233,入力シート➁!$A:$R,COLUMN(入力シート➁!$E$7),0))</f>
        <v/>
      </c>
      <c r="AF233" s="195" t="str">
        <f t="shared" ca="1" si="42"/>
        <v/>
      </c>
      <c r="AG233" s="199"/>
      <c r="AH233" s="197" t="str">
        <f ca="1">IF(VLOOKUP($A233,入力シート➁!$A:$R,COLUMN(入力シート➁!J224),0)=0,"",IF(VLOOKUP($A233,入力シート➁!$A:$R,COLUMN(入力シート➁!J224),0)&lt;0,"("&amp;-VLOOKUP($A233,入力シート➁!$A:$R,COLUMN(入力シート➁!J224),0)&amp;VLOOKUP($A233,入力シート➁!$A:$R,COLUMN(入力シート➁!K224),0)&amp;")",VLOOKUP($A233,入力シート➁!$A:$R,COLUMN(入力シート➁!J224),0)))</f>
        <v/>
      </c>
      <c r="AI233" s="198"/>
      <c r="AJ233" s="198"/>
      <c r="AK233" s="124" t="str">
        <f ca="1">IF(OR(AH233="",COUNT(AH233)=0),"",VLOOKUP($A233,入力シート➁!$A:$R,COLUMN(入力シート➁!G224),0))</f>
        <v/>
      </c>
      <c r="AL233" s="121" t="str">
        <f ca="1">IF(AN233="","",IFERROR(VLOOKUP($A233,入力シート➁!$A:$R,COLUMN(入力シート➁!$C$7),0),""))</f>
        <v/>
      </c>
      <c r="AM233" s="125" t="str">
        <f ca="1">IF(OR(AQ233=0,AQ233="",VLOOKUP(A233,入力シート➁!$A:$R,COLUMN(入力シート➁!D224),0)=0),"",VLOOKUP(A233,入力シート➁!$A:$R,COLUMN(入力シート➁!D224),0))</f>
        <v/>
      </c>
      <c r="AN233" s="123" t="str">
        <f ca="1">IF(AM233="","",VLOOKUP($A233,入力シート➁!$A:$R,COLUMN(入力シート➁!$E$7),0))</f>
        <v/>
      </c>
      <c r="AO233" s="195" t="str">
        <f t="shared" ca="1" si="43"/>
        <v/>
      </c>
      <c r="AP233" s="199"/>
      <c r="AQ233" s="197" t="str">
        <f ca="1">IF(AND(VLOOKUP($A233,入力シート➁!$A:$R,COLUMN(入力シート➁!L224),0)=0,VLOOKUP($A233,入力シート➁!$A:$R,COLUMN(入力シート➁!B224),0)=""),"",IF(VLOOKUP($A233,入力シート➁!$A:$R,COLUMN(入力シート➁!L224),0)&lt;0,"("&amp;-VLOOKUP($A233,入力シート➁!$A:$R,COLUMN(入力シート➁!L224),0)&amp;VLOOKUP($A233,入力シート➁!$A:$R,COLUMN(入力シート➁!M224),0)&amp;")",VLOOKUP($A233,入力シート➁!$A:$R,COLUMN(入力シート➁!L224),0)))</f>
        <v/>
      </c>
      <c r="AR233" s="198"/>
      <c r="AS233" s="198"/>
      <c r="AT233" s="124" t="str">
        <f ca="1">IF(OR(AQ233="",COUNT(AQ233)=0),"",VLOOKUP($A233,入力シート➁!$A:$R,COLUMN(入力シート➁!G224),0))</f>
        <v/>
      </c>
      <c r="AU233" s="200" t="str">
        <f ca="1">IF(VLOOKUP(A233,入力シート➁!$A:$R,COLUMN(入力シート➁!R224),0)=0,"",VLOOKUP(A233,入力シート➁!$A:$R,COLUMN(入力シート➁!R224),0))</f>
        <v/>
      </c>
      <c r="AV233" s="200"/>
      <c r="AW233" s="200"/>
      <c r="AX233" s="200"/>
      <c r="AY233" s="200"/>
      <c r="AZ233" s="200"/>
      <c r="BA233" s="200"/>
      <c r="BB233" s="200"/>
      <c r="BC233" s="200"/>
      <c r="BE233" s="17" t="str">
        <f ca="1">IF($B232="","非表示","表示")</f>
        <v>非表示</v>
      </c>
    </row>
    <row r="234" spans="1:57" ht="46.5" customHeight="1">
      <c r="A234" s="17">
        <f t="shared" ca="1" si="44"/>
        <v>75</v>
      </c>
      <c r="B234" s="192" t="str">
        <f ca="1">IF(AND(VLOOKUP(A234,入力シート➁!$A:$B,COLUMN(入力シート➁!$B$5),0)=0,AU234=""),"",IF(AND(VLOOKUP(A234,入力シート➁!$A:$B,COLUMN(入力シート➁!$B$5),0)=0,AU234&lt;&gt;""),IFERROR(IF(AND(OFFSET(B234,-2,0,1,1)=$B$14,OFFSET(B234,-19,0,1,1)="　　　　　　　〃"),OFFSET(B234,-20,0,1,1),IF(AND(OFFSET(B234,-2,0,1,1)=$B$14,OFFSET(B234,-19,0,1,1)&lt;&gt;"　　　　　　　〃"),OFFSET(B234,-19,0,1,1),"　　　　　　　〃")),"　　　　　　　〃"),(VLOOKUP(A234,入力シート➁!$A:$B,COLUMN(入力シート➁!$B$5),0))))</f>
        <v/>
      </c>
      <c r="C234" s="193"/>
      <c r="D234" s="193"/>
      <c r="E234" s="193"/>
      <c r="F234" s="193"/>
      <c r="G234" s="193"/>
      <c r="H234" s="193"/>
      <c r="I234" s="193"/>
      <c r="J234" s="194"/>
      <c r="K234" s="121" t="str">
        <f ca="1">IF(M234="","",IFERROR(VLOOKUP($A234,入力シート➁!$A:$R,COLUMN(入力シート➁!$C$7),0),""))</f>
        <v/>
      </c>
      <c r="L234" s="122" t="str">
        <f ca="1">IF(OR(P234="",VLOOKUP(A234,入力シート➁!$A:$R,COLUMN(入力シート➁!D225),0)=0),"",VLOOKUP(A234,入力シート➁!$A:$R,COLUMN(入力シート➁!D225),0))</f>
        <v/>
      </c>
      <c r="M234" s="123" t="str">
        <f ca="1">IF(L234="","",VLOOKUP($A234,入力シート➁!$A:$R,COLUMN(入力シート➁!$E$7),0))</f>
        <v/>
      </c>
      <c r="N234" s="195" t="str">
        <f t="shared" ca="1" si="40"/>
        <v/>
      </c>
      <c r="O234" s="196"/>
      <c r="P234" s="197" t="str">
        <f ca="1">IF(VLOOKUP($A234,入力シート➁!$A:$R,COLUMN(入力シート➁!F225),0)=0,"",IF(VLOOKUP($A234,入力シート➁!$A:$R,COLUMN(入力シート➁!F225),0)&lt;0,"("&amp;-VLOOKUP($A234,入力シート➁!$A:$R,COLUMN(入力シート➁!F225),0)&amp;VLOOKUP($A234,入力シート➁!$A:$R,COLUMN(入力シート➁!G225),0)&amp;")",VLOOKUP($A234,入力シート➁!$A:$R,COLUMN(入力シート➁!F225),0)))</f>
        <v/>
      </c>
      <c r="Q234" s="198"/>
      <c r="R234" s="198"/>
      <c r="S234" s="124" t="str">
        <f ca="1">IF(OR(P234="",COUNT(P234)=0),"",VLOOKUP(A234,入力シート➁!$A:$R,COLUMN(入力シート➁!G225),0))</f>
        <v/>
      </c>
      <c r="T234" s="121" t="str">
        <f ca="1">IF(V234="","",IFERROR(VLOOKUP($A234,入力シート➁!$A:$R,COLUMN(入力シート➁!$C$7),0),""))</f>
        <v/>
      </c>
      <c r="U234" s="125" t="str">
        <f ca="1">IF(OR(Y234="",VLOOKUP(A234,入力シート➁!$A:$R,COLUMN(入力シート➁!D225),0)=0),"",VLOOKUP(A234,入力シート➁!$A:$R,COLUMN(入力シート➁!D225),0))</f>
        <v/>
      </c>
      <c r="V234" s="123" t="str">
        <f ca="1">IF(U234="","",VLOOKUP($A234,入力シート➁!$A:$R,COLUMN(入力シート➁!$E$7),0))</f>
        <v/>
      </c>
      <c r="W234" s="195" t="str">
        <f t="shared" ca="1" si="41"/>
        <v/>
      </c>
      <c r="X234" s="199"/>
      <c r="Y234" s="197" t="str">
        <f ca="1">IF(VLOOKUP($A234,入力シート➁!$A:$R,COLUMN(入力シート➁!H225),0)=0,"",IF(VLOOKUP($A234,入力シート➁!$A:$R,COLUMN(入力シート➁!H225),0)&lt;0,"("&amp;-VLOOKUP($A234,入力シート➁!$A:$R,COLUMN(入力シート➁!H225),0)&amp;VLOOKUP($A234,入力シート➁!$A:$R,COLUMN(入力シート➁!I225),0)&amp;")",VLOOKUP($A234,入力シート➁!$A:$R,COLUMN(入力シート➁!H225),0)))</f>
        <v/>
      </c>
      <c r="Z234" s="198"/>
      <c r="AA234" s="198"/>
      <c r="AB234" s="124" t="str">
        <f ca="1">IF(OR(Y234="",COUNT(Y234)=0),"",VLOOKUP($A234,入力シート➁!$A:$R,COLUMN(入力シート➁!G225),0))</f>
        <v/>
      </c>
      <c r="AC234" s="121" t="str">
        <f ca="1">IF(AE234="","",IFERROR(VLOOKUP($A234,入力シート➁!$A:$R,COLUMN(入力シート➁!$C$7),0),""))</f>
        <v/>
      </c>
      <c r="AD234" s="125" t="str">
        <f ca="1">IF(OR(AH234="",VLOOKUP(A234,入力シート➁!$A:$R,COLUMN(入力シート➁!D225),0)=0),"",VLOOKUP(A234,入力シート➁!$A:$R,COLUMN(入力シート➁!D225),0))</f>
        <v/>
      </c>
      <c r="AE234" s="123" t="str">
        <f ca="1">IF(AD234="","",VLOOKUP($A234,入力シート➁!$A:$R,COLUMN(入力シート➁!$E$7),0))</f>
        <v/>
      </c>
      <c r="AF234" s="195" t="str">
        <f t="shared" ca="1" si="42"/>
        <v/>
      </c>
      <c r="AG234" s="199"/>
      <c r="AH234" s="197" t="str">
        <f ca="1">IF(VLOOKUP($A234,入力シート➁!$A:$R,COLUMN(入力シート➁!J225),0)=0,"",IF(VLOOKUP($A234,入力シート➁!$A:$R,COLUMN(入力シート➁!J225),0)&lt;0,"("&amp;-VLOOKUP($A234,入力シート➁!$A:$R,COLUMN(入力シート➁!J225),0)&amp;VLOOKUP($A234,入力シート➁!$A:$R,COLUMN(入力シート➁!K225),0)&amp;")",VLOOKUP($A234,入力シート➁!$A:$R,COLUMN(入力シート➁!J225),0)))</f>
        <v/>
      </c>
      <c r="AI234" s="198"/>
      <c r="AJ234" s="198"/>
      <c r="AK234" s="124" t="str">
        <f ca="1">IF(OR(AH234="",COUNT(AH234)=0),"",VLOOKUP($A234,入力シート➁!$A:$R,COLUMN(入力シート➁!G225),0))</f>
        <v/>
      </c>
      <c r="AL234" s="121" t="str">
        <f ca="1">IF(AN234="","",IFERROR(VLOOKUP($A234,入力シート➁!$A:$R,COLUMN(入力シート➁!$C$7),0),""))</f>
        <v/>
      </c>
      <c r="AM234" s="125" t="str">
        <f ca="1">IF(OR(AQ234=0,AQ234="",VLOOKUP(A234,入力シート➁!$A:$R,COLUMN(入力シート➁!D225),0)=0),"",VLOOKUP(A234,入力シート➁!$A:$R,COLUMN(入力シート➁!D225),0))</f>
        <v/>
      </c>
      <c r="AN234" s="123" t="str">
        <f ca="1">IF(AM234="","",VLOOKUP($A234,入力シート➁!$A:$R,COLUMN(入力シート➁!$E$7),0))</f>
        <v/>
      </c>
      <c r="AO234" s="195" t="str">
        <f t="shared" ca="1" si="43"/>
        <v/>
      </c>
      <c r="AP234" s="199"/>
      <c r="AQ234" s="197" t="str">
        <f ca="1">IF(AND(VLOOKUP($A234,入力シート➁!$A:$R,COLUMN(入力シート➁!L225),0)=0,VLOOKUP($A234,入力シート➁!$A:$R,COLUMN(入力シート➁!B225),0)=""),"",IF(VLOOKUP($A234,入力シート➁!$A:$R,COLUMN(入力シート➁!L225),0)&lt;0,"("&amp;-VLOOKUP($A234,入力シート➁!$A:$R,COLUMN(入力シート➁!L225),0)&amp;VLOOKUP($A234,入力シート➁!$A:$R,COLUMN(入力シート➁!M225),0)&amp;")",VLOOKUP($A234,入力シート➁!$A:$R,COLUMN(入力シート➁!L225),0)))</f>
        <v/>
      </c>
      <c r="AR234" s="198"/>
      <c r="AS234" s="198"/>
      <c r="AT234" s="124" t="str">
        <f ca="1">IF(OR(AQ234="",COUNT(AQ234)=0),"",VLOOKUP($A234,入力シート➁!$A:$R,COLUMN(入力シート➁!G225),0))</f>
        <v/>
      </c>
      <c r="AU234" s="200" t="str">
        <f ca="1">IF(VLOOKUP(A234,入力シート➁!$A:$R,COLUMN(入力シート➁!R225),0)=0,"",VLOOKUP(A234,入力シート➁!$A:$R,COLUMN(入力シート➁!R225),0))</f>
        <v/>
      </c>
      <c r="AV234" s="200"/>
      <c r="AW234" s="200"/>
      <c r="AX234" s="200"/>
      <c r="AY234" s="200"/>
      <c r="AZ234" s="200"/>
      <c r="BA234" s="200"/>
      <c r="BB234" s="200"/>
      <c r="BC234" s="200"/>
      <c r="BE234" s="17" t="str">
        <f ca="1">IF($B232="","非表示","表示")</f>
        <v>非表示</v>
      </c>
    </row>
    <row r="235" spans="1:57" ht="46.5" customHeight="1">
      <c r="A235" s="17">
        <f t="shared" ca="1" si="44"/>
        <v>76</v>
      </c>
      <c r="B235" s="192" t="str">
        <f ca="1">IF(AND(VLOOKUP(A235,入力シート➁!$A:$B,COLUMN(入力シート➁!$B$5),0)=0,AU235=""),"",IF(AND(VLOOKUP(A235,入力シート➁!$A:$B,COLUMN(入力シート➁!$B$5),0)=0,AU235&lt;&gt;""),IFERROR(IF(AND(OFFSET(B235,-2,0,1,1)=$B$14,OFFSET(B235,-19,0,1,1)="　　　　　　　〃"),OFFSET(B235,-20,0,1,1),IF(AND(OFFSET(B235,-2,0,1,1)=$B$14,OFFSET(B235,-19,0,1,1)&lt;&gt;"　　　　　　　〃"),OFFSET(B235,-19,0,1,1),"　　　　　　　〃")),"　　　　　　　〃"),(VLOOKUP(A235,入力シート➁!$A:$B,COLUMN(入力シート➁!$B$5),0))))</f>
        <v/>
      </c>
      <c r="C235" s="193"/>
      <c r="D235" s="193"/>
      <c r="E235" s="193"/>
      <c r="F235" s="193"/>
      <c r="G235" s="193"/>
      <c r="H235" s="193"/>
      <c r="I235" s="193"/>
      <c r="J235" s="194"/>
      <c r="K235" s="121" t="str">
        <f ca="1">IF(M235="","",IFERROR(VLOOKUP($A235,入力シート➁!$A:$R,COLUMN(入力シート➁!$C$7),0),""))</f>
        <v/>
      </c>
      <c r="L235" s="122" t="str">
        <f ca="1">IF(OR(P235="",VLOOKUP(A235,入力シート➁!$A:$R,COLUMN(入力シート➁!D226),0)=0),"",VLOOKUP(A235,入力シート➁!$A:$R,COLUMN(入力シート➁!D226),0))</f>
        <v/>
      </c>
      <c r="M235" s="123" t="str">
        <f ca="1">IF(L235="","",VLOOKUP($A235,入力シート➁!$A:$R,COLUMN(入力シート➁!$E$7),0))</f>
        <v/>
      </c>
      <c r="N235" s="195" t="str">
        <f t="shared" ca="1" si="40"/>
        <v/>
      </c>
      <c r="O235" s="196"/>
      <c r="P235" s="197" t="str">
        <f ca="1">IF(VLOOKUP($A235,入力シート➁!$A:$R,COLUMN(入力シート➁!F226),0)=0,"",IF(VLOOKUP($A235,入力シート➁!$A:$R,COLUMN(入力シート➁!F226),0)&lt;0,"("&amp;-VLOOKUP($A235,入力シート➁!$A:$R,COLUMN(入力シート➁!F226),0)&amp;VLOOKUP($A235,入力シート➁!$A:$R,COLUMN(入力シート➁!G226),0)&amp;")",VLOOKUP($A235,入力シート➁!$A:$R,COLUMN(入力シート➁!F226),0)))</f>
        <v/>
      </c>
      <c r="Q235" s="198"/>
      <c r="R235" s="198"/>
      <c r="S235" s="124" t="str">
        <f ca="1">IF(OR(P235="",COUNT(P235)=0),"",VLOOKUP(A235,入力シート➁!$A:$R,COLUMN(入力シート➁!G226),0))</f>
        <v/>
      </c>
      <c r="T235" s="121" t="str">
        <f ca="1">IF(V235="","",IFERROR(VLOOKUP($A235,入力シート➁!$A:$R,COLUMN(入力シート➁!$C$7),0),""))</f>
        <v/>
      </c>
      <c r="U235" s="125" t="str">
        <f ca="1">IF(OR(Y235="",VLOOKUP(A235,入力シート➁!$A:$R,COLUMN(入力シート➁!D226),0)=0),"",VLOOKUP(A235,入力シート➁!$A:$R,COLUMN(入力シート➁!D226),0))</f>
        <v/>
      </c>
      <c r="V235" s="123" t="str">
        <f ca="1">IF(U235="","",VLOOKUP($A235,入力シート➁!$A:$R,COLUMN(入力シート➁!$E$7),0))</f>
        <v/>
      </c>
      <c r="W235" s="195" t="str">
        <f t="shared" ca="1" si="41"/>
        <v/>
      </c>
      <c r="X235" s="199"/>
      <c r="Y235" s="197" t="str">
        <f ca="1">IF(VLOOKUP($A235,入力シート➁!$A:$R,COLUMN(入力シート➁!H226),0)=0,"",IF(VLOOKUP($A235,入力シート➁!$A:$R,COLUMN(入力シート➁!H226),0)&lt;0,"("&amp;-VLOOKUP($A235,入力シート➁!$A:$R,COLUMN(入力シート➁!H226),0)&amp;VLOOKUP($A235,入力シート➁!$A:$R,COLUMN(入力シート➁!I226),0)&amp;")",VLOOKUP($A235,入力シート➁!$A:$R,COLUMN(入力シート➁!H226),0)))</f>
        <v/>
      </c>
      <c r="Z235" s="198"/>
      <c r="AA235" s="198"/>
      <c r="AB235" s="124" t="str">
        <f ca="1">IF(OR(Y235="",COUNT(Y235)=0),"",VLOOKUP($A235,入力シート➁!$A:$R,COLUMN(入力シート➁!G226),0))</f>
        <v/>
      </c>
      <c r="AC235" s="121" t="str">
        <f ca="1">IF(AE235="","",IFERROR(VLOOKUP($A235,入力シート➁!$A:$R,COLUMN(入力シート➁!$C$7),0),""))</f>
        <v/>
      </c>
      <c r="AD235" s="125" t="str">
        <f ca="1">IF(OR(AH235="",VLOOKUP(A235,入力シート➁!$A:$R,COLUMN(入力シート➁!D226),0)=0),"",VLOOKUP(A235,入力シート➁!$A:$R,COLUMN(入力シート➁!D226),0))</f>
        <v/>
      </c>
      <c r="AE235" s="123" t="str">
        <f ca="1">IF(AD235="","",VLOOKUP($A235,入力シート➁!$A:$R,COLUMN(入力シート➁!$E$7),0))</f>
        <v/>
      </c>
      <c r="AF235" s="195" t="str">
        <f t="shared" ca="1" si="42"/>
        <v/>
      </c>
      <c r="AG235" s="199"/>
      <c r="AH235" s="197" t="str">
        <f ca="1">IF(VLOOKUP($A235,入力シート➁!$A:$R,COLUMN(入力シート➁!J226),0)=0,"",IF(VLOOKUP($A235,入力シート➁!$A:$R,COLUMN(入力シート➁!J226),0)&lt;0,"("&amp;-VLOOKUP($A235,入力シート➁!$A:$R,COLUMN(入力シート➁!J226),0)&amp;VLOOKUP($A235,入力シート➁!$A:$R,COLUMN(入力シート➁!K226),0)&amp;")",VLOOKUP($A235,入力シート➁!$A:$R,COLUMN(入力シート➁!J226),0)))</f>
        <v/>
      </c>
      <c r="AI235" s="198"/>
      <c r="AJ235" s="198"/>
      <c r="AK235" s="124" t="str">
        <f ca="1">IF(OR(AH235="",COUNT(AH235)=0),"",VLOOKUP($A235,入力シート➁!$A:$R,COLUMN(入力シート➁!G226),0))</f>
        <v/>
      </c>
      <c r="AL235" s="121" t="str">
        <f ca="1">IF(AN235="","",IFERROR(VLOOKUP($A235,入力シート➁!$A:$R,COLUMN(入力シート➁!$C$7),0),""))</f>
        <v/>
      </c>
      <c r="AM235" s="125" t="str">
        <f ca="1">IF(OR(AQ235=0,AQ235="",VLOOKUP(A235,入力シート➁!$A:$R,COLUMN(入力シート➁!D226),0)=0),"",VLOOKUP(A235,入力シート➁!$A:$R,COLUMN(入力シート➁!D226),0))</f>
        <v/>
      </c>
      <c r="AN235" s="123" t="str">
        <f ca="1">IF(AM235="","",VLOOKUP($A235,入力シート➁!$A:$R,COLUMN(入力シート➁!$E$7),0))</f>
        <v/>
      </c>
      <c r="AO235" s="195" t="str">
        <f t="shared" ca="1" si="43"/>
        <v/>
      </c>
      <c r="AP235" s="199"/>
      <c r="AQ235" s="197" t="str">
        <f ca="1">IF(AND(VLOOKUP($A235,入力シート➁!$A:$R,COLUMN(入力シート➁!L226),0)=0,VLOOKUP($A235,入力シート➁!$A:$R,COLUMN(入力シート➁!B226),0)=""),"",IF(VLOOKUP($A235,入力シート➁!$A:$R,COLUMN(入力シート➁!L226),0)&lt;0,"("&amp;-VLOOKUP($A235,入力シート➁!$A:$R,COLUMN(入力シート➁!L226),0)&amp;VLOOKUP($A235,入力シート➁!$A:$R,COLUMN(入力シート➁!M226),0)&amp;")",VLOOKUP($A235,入力シート➁!$A:$R,COLUMN(入力シート➁!L226),0)))</f>
        <v/>
      </c>
      <c r="AR235" s="198"/>
      <c r="AS235" s="198"/>
      <c r="AT235" s="124" t="str">
        <f ca="1">IF(OR(AQ235="",COUNT(AQ235)=0),"",VLOOKUP($A235,入力シート➁!$A:$R,COLUMN(入力シート➁!G226),0))</f>
        <v/>
      </c>
      <c r="AU235" s="200" t="str">
        <f ca="1">IF(VLOOKUP(A235,入力シート➁!$A:$R,COLUMN(入力シート➁!R226),0)=0,"",VLOOKUP(A235,入力シート➁!$A:$R,COLUMN(入力シート➁!R226),0))</f>
        <v/>
      </c>
      <c r="AV235" s="200"/>
      <c r="AW235" s="200"/>
      <c r="AX235" s="200"/>
      <c r="AY235" s="200"/>
      <c r="AZ235" s="200"/>
      <c r="BA235" s="200"/>
      <c r="BB235" s="200"/>
      <c r="BC235" s="200"/>
      <c r="BE235" s="17" t="str">
        <f ca="1">IF($B232="","非表示","表示")</f>
        <v>非表示</v>
      </c>
    </row>
    <row r="236" spans="1:57" ht="46.5" customHeight="1">
      <c r="A236" s="17">
        <f t="shared" ca="1" si="44"/>
        <v>77</v>
      </c>
      <c r="B236" s="192" t="str">
        <f ca="1">IF(AND(VLOOKUP(A236,入力シート➁!$A:$B,COLUMN(入力シート➁!$B$5),0)=0,AU236=""),"",IF(AND(VLOOKUP(A236,入力シート➁!$A:$B,COLUMN(入力シート➁!$B$5),0)=0,AU236&lt;&gt;""),IFERROR(IF(AND(OFFSET(B236,-2,0,1,1)=$B$14,OFFSET(B236,-19,0,1,1)="　　　　　　　〃"),OFFSET(B236,-20,0,1,1),IF(AND(OFFSET(B236,-2,0,1,1)=$B$14,OFFSET(B236,-19,0,1,1)&lt;&gt;"　　　　　　　〃"),OFFSET(B236,-19,0,1,1),"　　　　　　　〃")),"　　　　　　　〃"),(VLOOKUP(A236,入力シート➁!$A:$B,COLUMN(入力シート➁!$B$5),0))))</f>
        <v/>
      </c>
      <c r="C236" s="193"/>
      <c r="D236" s="193"/>
      <c r="E236" s="193"/>
      <c r="F236" s="193"/>
      <c r="G236" s="193"/>
      <c r="H236" s="193"/>
      <c r="I236" s="193"/>
      <c r="J236" s="194"/>
      <c r="K236" s="121" t="str">
        <f ca="1">IF(M236="","",IFERROR(VLOOKUP($A236,入力シート➁!$A:$R,COLUMN(入力シート➁!$C$7),0),""))</f>
        <v/>
      </c>
      <c r="L236" s="122" t="str">
        <f ca="1">IF(OR(P236="",VLOOKUP(A236,入力シート➁!$A:$R,COLUMN(入力シート➁!D227),0)=0),"",VLOOKUP(A236,入力シート➁!$A:$R,COLUMN(入力シート➁!D227),0))</f>
        <v/>
      </c>
      <c r="M236" s="123" t="str">
        <f ca="1">IF(L236="","",VLOOKUP($A236,入力シート➁!$A:$R,COLUMN(入力シート➁!$E$7),0))</f>
        <v/>
      </c>
      <c r="N236" s="195" t="str">
        <f t="shared" ca="1" si="40"/>
        <v/>
      </c>
      <c r="O236" s="196"/>
      <c r="P236" s="197" t="str">
        <f ca="1">IF(VLOOKUP($A236,入力シート➁!$A:$R,COLUMN(入力シート➁!F227),0)=0,"",IF(VLOOKUP($A236,入力シート➁!$A:$R,COLUMN(入力シート➁!F227),0)&lt;0,"("&amp;-VLOOKUP($A236,入力シート➁!$A:$R,COLUMN(入力シート➁!F227),0)&amp;VLOOKUP($A236,入力シート➁!$A:$R,COLUMN(入力シート➁!G227),0)&amp;")",VLOOKUP($A236,入力シート➁!$A:$R,COLUMN(入力シート➁!F227),0)))</f>
        <v/>
      </c>
      <c r="Q236" s="198"/>
      <c r="R236" s="198"/>
      <c r="S236" s="124" t="str">
        <f ca="1">IF(OR(P236="",COUNT(P236)=0),"",VLOOKUP(A236,入力シート➁!$A:$R,COLUMN(入力シート➁!G227),0))</f>
        <v/>
      </c>
      <c r="T236" s="121" t="str">
        <f ca="1">IF(V236="","",IFERROR(VLOOKUP($A236,入力シート➁!$A:$R,COLUMN(入力シート➁!$C$7),0),""))</f>
        <v/>
      </c>
      <c r="U236" s="125" t="str">
        <f ca="1">IF(OR(Y236="",VLOOKUP(A236,入力シート➁!$A:$R,COLUMN(入力シート➁!D227),0)=0),"",VLOOKUP(A236,入力シート➁!$A:$R,COLUMN(入力シート➁!D227),0))</f>
        <v/>
      </c>
      <c r="V236" s="123" t="str">
        <f ca="1">IF(U236="","",VLOOKUP($A236,入力シート➁!$A:$R,COLUMN(入力シート➁!$E$7),0))</f>
        <v/>
      </c>
      <c r="W236" s="195" t="str">
        <f t="shared" ca="1" si="41"/>
        <v/>
      </c>
      <c r="X236" s="199"/>
      <c r="Y236" s="197" t="str">
        <f ca="1">IF(VLOOKUP($A236,入力シート➁!$A:$R,COLUMN(入力シート➁!H227),0)=0,"",IF(VLOOKUP($A236,入力シート➁!$A:$R,COLUMN(入力シート➁!H227),0)&lt;0,"("&amp;-VLOOKUP($A236,入力シート➁!$A:$R,COLUMN(入力シート➁!H227),0)&amp;VLOOKUP($A236,入力シート➁!$A:$R,COLUMN(入力シート➁!I227),0)&amp;")",VLOOKUP($A236,入力シート➁!$A:$R,COLUMN(入力シート➁!H227),0)))</f>
        <v/>
      </c>
      <c r="Z236" s="198"/>
      <c r="AA236" s="198"/>
      <c r="AB236" s="124" t="str">
        <f ca="1">IF(OR(Y236="",COUNT(Y236)=0),"",VLOOKUP($A236,入力シート➁!$A:$R,COLUMN(入力シート➁!G227),0))</f>
        <v/>
      </c>
      <c r="AC236" s="121" t="str">
        <f ca="1">IF(AE236="","",IFERROR(VLOOKUP($A236,入力シート➁!$A:$R,COLUMN(入力シート➁!$C$7),0),""))</f>
        <v/>
      </c>
      <c r="AD236" s="125" t="str">
        <f ca="1">IF(OR(AH236="",VLOOKUP(A236,入力シート➁!$A:$R,COLUMN(入力シート➁!D227),0)=0),"",VLOOKUP(A236,入力シート➁!$A:$R,COLUMN(入力シート➁!D227),0))</f>
        <v/>
      </c>
      <c r="AE236" s="123" t="str">
        <f ca="1">IF(AD236="","",VLOOKUP($A236,入力シート➁!$A:$R,COLUMN(入力シート➁!$E$7),0))</f>
        <v/>
      </c>
      <c r="AF236" s="195" t="str">
        <f t="shared" ca="1" si="42"/>
        <v/>
      </c>
      <c r="AG236" s="199"/>
      <c r="AH236" s="197" t="str">
        <f ca="1">IF(VLOOKUP($A236,入力シート➁!$A:$R,COLUMN(入力シート➁!J227),0)=0,"",IF(VLOOKUP($A236,入力シート➁!$A:$R,COLUMN(入力シート➁!J227),0)&lt;0,"("&amp;-VLOOKUP($A236,入力シート➁!$A:$R,COLUMN(入力シート➁!J227),0)&amp;VLOOKUP($A236,入力シート➁!$A:$R,COLUMN(入力シート➁!K227),0)&amp;")",VLOOKUP($A236,入力シート➁!$A:$R,COLUMN(入力シート➁!J227),0)))</f>
        <v/>
      </c>
      <c r="AI236" s="198"/>
      <c r="AJ236" s="198"/>
      <c r="AK236" s="124" t="str">
        <f ca="1">IF(OR(AH236="",COUNT(AH236)=0),"",VLOOKUP($A236,入力シート➁!$A:$R,COLUMN(入力シート➁!G227),0))</f>
        <v/>
      </c>
      <c r="AL236" s="121" t="str">
        <f ca="1">IF(AN236="","",IFERROR(VLOOKUP($A236,入力シート➁!$A:$R,COLUMN(入力シート➁!$C$7),0),""))</f>
        <v/>
      </c>
      <c r="AM236" s="125" t="str">
        <f ca="1">IF(OR(AQ236=0,AQ236="",VLOOKUP(A236,入力シート➁!$A:$R,COLUMN(入力シート➁!D227),0)=0),"",VLOOKUP(A236,入力シート➁!$A:$R,COLUMN(入力シート➁!D227),0))</f>
        <v/>
      </c>
      <c r="AN236" s="123" t="str">
        <f ca="1">IF(AM236="","",VLOOKUP($A236,入力シート➁!$A:$R,COLUMN(入力シート➁!$E$7),0))</f>
        <v/>
      </c>
      <c r="AO236" s="195" t="str">
        <f t="shared" ca="1" si="43"/>
        <v/>
      </c>
      <c r="AP236" s="199"/>
      <c r="AQ236" s="197" t="str">
        <f ca="1">IF(AND(VLOOKUP($A236,入力シート➁!$A:$R,COLUMN(入力シート➁!L227),0)=0,VLOOKUP($A236,入力シート➁!$A:$R,COLUMN(入力シート➁!B227),0)=""),"",IF(VLOOKUP($A236,入力シート➁!$A:$R,COLUMN(入力シート➁!L227),0)&lt;0,"("&amp;-VLOOKUP($A236,入力シート➁!$A:$R,COLUMN(入力シート➁!L227),0)&amp;VLOOKUP($A236,入力シート➁!$A:$R,COLUMN(入力シート➁!M227),0)&amp;")",VLOOKUP($A236,入力シート➁!$A:$R,COLUMN(入力シート➁!L227),0)))</f>
        <v/>
      </c>
      <c r="AR236" s="198"/>
      <c r="AS236" s="198"/>
      <c r="AT236" s="124" t="str">
        <f ca="1">IF(OR(AQ236="",COUNT(AQ236)=0),"",VLOOKUP($A236,入力シート➁!$A:$R,COLUMN(入力シート➁!G227),0))</f>
        <v/>
      </c>
      <c r="AU236" s="200" t="str">
        <f ca="1">IF(VLOOKUP(A236,入力シート➁!$A:$R,COLUMN(入力シート➁!R227),0)=0,"",VLOOKUP(A236,入力シート➁!$A:$R,COLUMN(入力シート➁!R227),0))</f>
        <v/>
      </c>
      <c r="AV236" s="200"/>
      <c r="AW236" s="200"/>
      <c r="AX236" s="200"/>
      <c r="AY236" s="200"/>
      <c r="AZ236" s="200"/>
      <c r="BA236" s="200"/>
      <c r="BB236" s="200"/>
      <c r="BC236" s="200"/>
      <c r="BE236" s="17" t="str">
        <f ca="1">IF($B232="","非表示","表示")</f>
        <v>非表示</v>
      </c>
    </row>
    <row r="237" spans="1:57" ht="46.5" customHeight="1">
      <c r="A237" s="17">
        <f t="shared" ca="1" si="44"/>
        <v>78</v>
      </c>
      <c r="B237" s="192" t="str">
        <f ca="1">IF(AND(VLOOKUP(A237,入力シート➁!$A:$B,COLUMN(入力シート➁!$B$5),0)=0,AU237=""),"",IF(AND(VLOOKUP(A237,入力シート➁!$A:$B,COLUMN(入力シート➁!$B$5),0)=0,AU237&lt;&gt;""),IFERROR(IF(AND(OFFSET(B237,-2,0,1,1)=$B$14,OFFSET(B237,-19,0,1,1)="　　　　　　　〃"),OFFSET(B237,-20,0,1,1),IF(AND(OFFSET(B237,-2,0,1,1)=$B$14,OFFSET(B237,-19,0,1,1)&lt;&gt;"　　　　　　　〃"),OFFSET(B237,-19,0,1,1),"　　　　　　　〃")),"　　　　　　　〃"),(VLOOKUP(A237,入力シート➁!$A:$B,COLUMN(入力シート➁!$B$5),0))))</f>
        <v/>
      </c>
      <c r="C237" s="193"/>
      <c r="D237" s="193"/>
      <c r="E237" s="193"/>
      <c r="F237" s="193"/>
      <c r="G237" s="193"/>
      <c r="H237" s="193"/>
      <c r="I237" s="193"/>
      <c r="J237" s="194"/>
      <c r="K237" s="121" t="str">
        <f ca="1">IF(M237="","",IFERROR(VLOOKUP($A237,入力シート➁!$A:$R,COLUMN(入力シート➁!$C$7),0),""))</f>
        <v/>
      </c>
      <c r="L237" s="122" t="str">
        <f ca="1">IF(OR(P237="",VLOOKUP(A237,入力シート➁!$A:$R,COLUMN(入力シート➁!D228),0)=0),"",VLOOKUP(A237,入力シート➁!$A:$R,COLUMN(入力シート➁!D228),0))</f>
        <v/>
      </c>
      <c r="M237" s="123" t="str">
        <f ca="1">IF(L237="","",VLOOKUP($A237,入力シート➁!$A:$R,COLUMN(入力シート➁!$E$7),0))</f>
        <v/>
      </c>
      <c r="N237" s="195" t="str">
        <f t="shared" ca="1" si="40"/>
        <v/>
      </c>
      <c r="O237" s="196"/>
      <c r="P237" s="197" t="str">
        <f ca="1">IF(VLOOKUP($A237,入力シート➁!$A:$R,COLUMN(入力シート➁!F228),0)=0,"",IF(VLOOKUP($A237,入力シート➁!$A:$R,COLUMN(入力シート➁!F228),0)&lt;0,"("&amp;-VLOOKUP($A237,入力シート➁!$A:$R,COLUMN(入力シート➁!F228),0)&amp;VLOOKUP($A237,入力シート➁!$A:$R,COLUMN(入力シート➁!G228),0)&amp;")",VLOOKUP($A237,入力シート➁!$A:$R,COLUMN(入力シート➁!F228),0)))</f>
        <v/>
      </c>
      <c r="Q237" s="198"/>
      <c r="R237" s="198"/>
      <c r="S237" s="124" t="str">
        <f ca="1">IF(OR(P237="",COUNT(P237)=0),"",VLOOKUP(A237,入力シート➁!$A:$R,COLUMN(入力シート➁!G228),0))</f>
        <v/>
      </c>
      <c r="T237" s="121" t="str">
        <f ca="1">IF(V237="","",IFERROR(VLOOKUP($A237,入力シート➁!$A:$R,COLUMN(入力シート➁!$C$7),0),""))</f>
        <v/>
      </c>
      <c r="U237" s="125" t="str">
        <f ca="1">IF(OR(Y237="",VLOOKUP(A237,入力シート➁!$A:$R,COLUMN(入力シート➁!D228),0)=0),"",VLOOKUP(A237,入力シート➁!$A:$R,COLUMN(入力シート➁!D228),0))</f>
        <v/>
      </c>
      <c r="V237" s="123" t="str">
        <f ca="1">IF(U237="","",VLOOKUP($A237,入力シート➁!$A:$R,COLUMN(入力シート➁!$E$7),0))</f>
        <v/>
      </c>
      <c r="W237" s="195" t="str">
        <f t="shared" ca="1" si="41"/>
        <v/>
      </c>
      <c r="X237" s="199"/>
      <c r="Y237" s="197" t="str">
        <f ca="1">IF(VLOOKUP($A237,入力シート➁!$A:$R,COLUMN(入力シート➁!H228),0)=0,"",IF(VLOOKUP($A237,入力シート➁!$A:$R,COLUMN(入力シート➁!H228),0)&lt;0,"("&amp;-VLOOKUP($A237,入力シート➁!$A:$R,COLUMN(入力シート➁!H228),0)&amp;VLOOKUP($A237,入力シート➁!$A:$R,COLUMN(入力シート➁!I228),0)&amp;")",VLOOKUP($A237,入力シート➁!$A:$R,COLUMN(入力シート➁!H228),0)))</f>
        <v/>
      </c>
      <c r="Z237" s="198"/>
      <c r="AA237" s="198"/>
      <c r="AB237" s="124" t="str">
        <f ca="1">IF(OR(Y237="",COUNT(Y237)=0),"",VLOOKUP($A237,入力シート➁!$A:$R,COLUMN(入力シート➁!G228),0))</f>
        <v/>
      </c>
      <c r="AC237" s="121" t="str">
        <f ca="1">IF(AE237="","",IFERROR(VLOOKUP($A237,入力シート➁!$A:$R,COLUMN(入力シート➁!$C$7),0),""))</f>
        <v/>
      </c>
      <c r="AD237" s="125" t="str">
        <f ca="1">IF(OR(AH237="",VLOOKUP(A237,入力シート➁!$A:$R,COLUMN(入力シート➁!D228),0)=0),"",VLOOKUP(A237,入力シート➁!$A:$R,COLUMN(入力シート➁!D228),0))</f>
        <v/>
      </c>
      <c r="AE237" s="123" t="str">
        <f ca="1">IF(AD237="","",VLOOKUP($A237,入力シート➁!$A:$R,COLUMN(入力シート➁!$E$7),0))</f>
        <v/>
      </c>
      <c r="AF237" s="195" t="str">
        <f t="shared" ca="1" si="42"/>
        <v/>
      </c>
      <c r="AG237" s="199"/>
      <c r="AH237" s="197" t="str">
        <f ca="1">IF(VLOOKUP($A237,入力シート➁!$A:$R,COLUMN(入力シート➁!J228),0)=0,"",IF(VLOOKUP($A237,入力シート➁!$A:$R,COLUMN(入力シート➁!J228),0)&lt;0,"("&amp;-VLOOKUP($A237,入力シート➁!$A:$R,COLUMN(入力シート➁!J228),0)&amp;VLOOKUP($A237,入力シート➁!$A:$R,COLUMN(入力シート➁!K228),0)&amp;")",VLOOKUP($A237,入力シート➁!$A:$R,COLUMN(入力シート➁!J228),0)))</f>
        <v/>
      </c>
      <c r="AI237" s="198"/>
      <c r="AJ237" s="198"/>
      <c r="AK237" s="124" t="str">
        <f ca="1">IF(OR(AH237="",COUNT(AH237)=0),"",VLOOKUP($A237,入力シート➁!$A:$R,COLUMN(入力シート➁!G228),0))</f>
        <v/>
      </c>
      <c r="AL237" s="121" t="str">
        <f ca="1">IF(AN237="","",IFERROR(VLOOKUP($A237,入力シート➁!$A:$R,COLUMN(入力シート➁!$C$7),0),""))</f>
        <v/>
      </c>
      <c r="AM237" s="125" t="str">
        <f ca="1">IF(OR(AQ237=0,AQ237="",VLOOKUP(A237,入力シート➁!$A:$R,COLUMN(入力シート➁!D228),0)=0),"",VLOOKUP(A237,入力シート➁!$A:$R,COLUMN(入力シート➁!D228),0))</f>
        <v/>
      </c>
      <c r="AN237" s="123" t="str">
        <f ca="1">IF(AM237="","",VLOOKUP($A237,入力シート➁!$A:$R,COLUMN(入力シート➁!$E$7),0))</f>
        <v/>
      </c>
      <c r="AO237" s="195" t="str">
        <f t="shared" ca="1" si="43"/>
        <v/>
      </c>
      <c r="AP237" s="199"/>
      <c r="AQ237" s="197" t="str">
        <f ca="1">IF(AND(VLOOKUP($A237,入力シート➁!$A:$R,COLUMN(入力シート➁!L228),0)=0,VLOOKUP($A237,入力シート➁!$A:$R,COLUMN(入力シート➁!B228),0)=""),"",IF(VLOOKUP($A237,入力シート➁!$A:$R,COLUMN(入力シート➁!L228),0)&lt;0,"("&amp;-VLOOKUP($A237,入力シート➁!$A:$R,COLUMN(入力シート➁!L228),0)&amp;VLOOKUP($A237,入力シート➁!$A:$R,COLUMN(入力シート➁!M228),0)&amp;")",VLOOKUP($A237,入力シート➁!$A:$R,COLUMN(入力シート➁!L228),0)))</f>
        <v/>
      </c>
      <c r="AR237" s="198"/>
      <c r="AS237" s="198"/>
      <c r="AT237" s="124" t="str">
        <f ca="1">IF(OR(AQ237="",COUNT(AQ237)=0),"",VLOOKUP($A237,入力シート➁!$A:$R,COLUMN(入力シート➁!G228),0))</f>
        <v/>
      </c>
      <c r="AU237" s="200" t="str">
        <f ca="1">IF(VLOOKUP(A237,入力シート➁!$A:$R,COLUMN(入力シート➁!R228),0)=0,"",VLOOKUP(A237,入力シート➁!$A:$R,COLUMN(入力シート➁!R228),0))</f>
        <v/>
      </c>
      <c r="AV237" s="200"/>
      <c r="AW237" s="200"/>
      <c r="AX237" s="200"/>
      <c r="AY237" s="200"/>
      <c r="AZ237" s="200"/>
      <c r="BA237" s="200"/>
      <c r="BB237" s="200"/>
      <c r="BC237" s="200"/>
      <c r="BE237" s="17" t="str">
        <f ca="1">IF($B232="","非表示","表示")</f>
        <v>非表示</v>
      </c>
    </row>
    <row r="238" spans="1:57" ht="46.5" customHeight="1">
      <c r="A238" s="17">
        <f t="shared" ca="1" si="44"/>
        <v>79</v>
      </c>
      <c r="B238" s="192" t="str">
        <f ca="1">IF(AND(VLOOKUP(A238,入力シート➁!$A:$B,COLUMN(入力シート➁!$B$5),0)=0,AU238=""),"",IF(AND(VLOOKUP(A238,入力シート➁!$A:$B,COLUMN(入力シート➁!$B$5),0)=0,AU238&lt;&gt;""),IFERROR(IF(AND(OFFSET(B238,-2,0,1,1)=$B$14,OFFSET(B238,-19,0,1,1)="　　　　　　　〃"),OFFSET(B238,-20,0,1,1),IF(AND(OFFSET(B238,-2,0,1,1)=$B$14,OFFSET(B238,-19,0,1,1)&lt;&gt;"　　　　　　　〃"),OFFSET(B238,-19,0,1,1),"　　　　　　　〃")),"　　　　　　　〃"),(VLOOKUP(A238,入力シート➁!$A:$B,COLUMN(入力シート➁!$B$5),0))))</f>
        <v/>
      </c>
      <c r="C238" s="193"/>
      <c r="D238" s="193"/>
      <c r="E238" s="193"/>
      <c r="F238" s="193"/>
      <c r="G238" s="193"/>
      <c r="H238" s="193"/>
      <c r="I238" s="193"/>
      <c r="J238" s="194"/>
      <c r="K238" s="121" t="str">
        <f ca="1">IF(M238="","",IFERROR(VLOOKUP($A238,入力シート➁!$A:$R,COLUMN(入力シート➁!$C$7),0),""))</f>
        <v/>
      </c>
      <c r="L238" s="122" t="str">
        <f ca="1">IF(OR(P238="",VLOOKUP(A238,入力シート➁!$A:$R,COLUMN(入力シート➁!D229),0)=0),"",VLOOKUP(A238,入力シート➁!$A:$R,COLUMN(入力シート➁!D229),0))</f>
        <v/>
      </c>
      <c r="M238" s="123" t="str">
        <f ca="1">IF(L238="","",VLOOKUP($A238,入力シート➁!$A:$R,COLUMN(入力シート➁!$E$7),0))</f>
        <v/>
      </c>
      <c r="N238" s="195" t="str">
        <f t="shared" ca="1" si="40"/>
        <v/>
      </c>
      <c r="O238" s="196"/>
      <c r="P238" s="197" t="str">
        <f ca="1">IF(VLOOKUP($A238,入力シート➁!$A:$R,COLUMN(入力シート➁!F229),0)=0,"",IF(VLOOKUP($A238,入力シート➁!$A:$R,COLUMN(入力シート➁!F229),0)&lt;0,"("&amp;-VLOOKUP($A238,入力シート➁!$A:$R,COLUMN(入力シート➁!F229),0)&amp;VLOOKUP($A238,入力シート➁!$A:$R,COLUMN(入力シート➁!G229),0)&amp;")",VLOOKUP($A238,入力シート➁!$A:$R,COLUMN(入力シート➁!F229),0)))</f>
        <v/>
      </c>
      <c r="Q238" s="198"/>
      <c r="R238" s="198"/>
      <c r="S238" s="124" t="str">
        <f ca="1">IF(OR(P238="",COUNT(P238)=0),"",VLOOKUP(A238,入力シート➁!$A:$R,COLUMN(入力シート➁!G229),0))</f>
        <v/>
      </c>
      <c r="T238" s="121" t="str">
        <f ca="1">IF(V238="","",IFERROR(VLOOKUP($A238,入力シート➁!$A:$R,COLUMN(入力シート➁!$C$7),0),""))</f>
        <v/>
      </c>
      <c r="U238" s="125" t="str">
        <f ca="1">IF(OR(Y238="",VLOOKUP(A238,入力シート➁!$A:$R,COLUMN(入力シート➁!D229),0)=0),"",VLOOKUP(A238,入力シート➁!$A:$R,COLUMN(入力シート➁!D229),0))</f>
        <v/>
      </c>
      <c r="V238" s="123" t="str">
        <f ca="1">IF(U238="","",VLOOKUP($A238,入力シート➁!$A:$R,COLUMN(入力シート➁!$E$7),0))</f>
        <v/>
      </c>
      <c r="W238" s="195" t="str">
        <f t="shared" ca="1" si="41"/>
        <v/>
      </c>
      <c r="X238" s="199"/>
      <c r="Y238" s="197" t="str">
        <f ca="1">IF(VLOOKUP($A238,入力シート➁!$A:$R,COLUMN(入力シート➁!H229),0)=0,"",IF(VLOOKUP($A238,入力シート➁!$A:$R,COLUMN(入力シート➁!H229),0)&lt;0,"("&amp;-VLOOKUP($A238,入力シート➁!$A:$R,COLUMN(入力シート➁!H229),0)&amp;VLOOKUP($A238,入力シート➁!$A:$R,COLUMN(入力シート➁!I229),0)&amp;")",VLOOKUP($A238,入力シート➁!$A:$R,COLUMN(入力シート➁!H229),0)))</f>
        <v/>
      </c>
      <c r="Z238" s="198"/>
      <c r="AA238" s="198"/>
      <c r="AB238" s="124" t="str">
        <f ca="1">IF(OR(Y238="",COUNT(Y238)=0),"",VLOOKUP($A238,入力シート➁!$A:$R,COLUMN(入力シート➁!G229),0))</f>
        <v/>
      </c>
      <c r="AC238" s="121" t="str">
        <f ca="1">IF(AE238="","",IFERROR(VLOOKUP($A238,入力シート➁!$A:$R,COLUMN(入力シート➁!$C$7),0),""))</f>
        <v/>
      </c>
      <c r="AD238" s="125" t="str">
        <f ca="1">IF(OR(AH238="",VLOOKUP(A238,入力シート➁!$A:$R,COLUMN(入力シート➁!D229),0)=0),"",VLOOKUP(A238,入力シート➁!$A:$R,COLUMN(入力シート➁!D229),0))</f>
        <v/>
      </c>
      <c r="AE238" s="123" t="str">
        <f ca="1">IF(AD238="","",VLOOKUP($A238,入力シート➁!$A:$R,COLUMN(入力シート➁!$E$7),0))</f>
        <v/>
      </c>
      <c r="AF238" s="195" t="str">
        <f t="shared" ca="1" si="42"/>
        <v/>
      </c>
      <c r="AG238" s="199"/>
      <c r="AH238" s="197" t="str">
        <f ca="1">IF(VLOOKUP($A238,入力シート➁!$A:$R,COLUMN(入力シート➁!J229),0)=0,"",IF(VLOOKUP($A238,入力シート➁!$A:$R,COLUMN(入力シート➁!J229),0)&lt;0,"("&amp;-VLOOKUP($A238,入力シート➁!$A:$R,COLUMN(入力シート➁!J229),0)&amp;VLOOKUP($A238,入力シート➁!$A:$R,COLUMN(入力シート➁!K229),0)&amp;")",VLOOKUP($A238,入力シート➁!$A:$R,COLUMN(入力シート➁!J229),0)))</f>
        <v/>
      </c>
      <c r="AI238" s="198"/>
      <c r="AJ238" s="198"/>
      <c r="AK238" s="124" t="str">
        <f ca="1">IF(OR(AH238="",COUNT(AH238)=0),"",VLOOKUP($A238,入力シート➁!$A:$R,COLUMN(入力シート➁!G229),0))</f>
        <v/>
      </c>
      <c r="AL238" s="121" t="str">
        <f ca="1">IF(AN238="","",IFERROR(VLOOKUP($A238,入力シート➁!$A:$R,COLUMN(入力シート➁!$C$7),0),""))</f>
        <v/>
      </c>
      <c r="AM238" s="125" t="str">
        <f ca="1">IF(OR(AQ238=0,AQ238="",VLOOKUP(A238,入力シート➁!$A:$R,COLUMN(入力シート➁!D229),0)=0),"",VLOOKUP(A238,入力シート➁!$A:$R,COLUMN(入力シート➁!D229),0))</f>
        <v/>
      </c>
      <c r="AN238" s="123" t="str">
        <f ca="1">IF(AM238="","",VLOOKUP($A238,入力シート➁!$A:$R,COLUMN(入力シート➁!$E$7),0))</f>
        <v/>
      </c>
      <c r="AO238" s="195" t="str">
        <f t="shared" ca="1" si="43"/>
        <v/>
      </c>
      <c r="AP238" s="199"/>
      <c r="AQ238" s="197" t="str">
        <f ca="1">IF(AND(VLOOKUP($A238,入力シート➁!$A:$R,COLUMN(入力シート➁!L229),0)=0,VLOOKUP($A238,入力シート➁!$A:$R,COLUMN(入力シート➁!B229),0)=""),"",IF(VLOOKUP($A238,入力シート➁!$A:$R,COLUMN(入力シート➁!L229),0)&lt;0,"("&amp;-VLOOKUP($A238,入力シート➁!$A:$R,COLUMN(入力シート➁!L229),0)&amp;VLOOKUP($A238,入力シート➁!$A:$R,COLUMN(入力シート➁!M229),0)&amp;")",VLOOKUP($A238,入力シート➁!$A:$R,COLUMN(入力シート➁!L229),0)))</f>
        <v/>
      </c>
      <c r="AR238" s="198"/>
      <c r="AS238" s="198"/>
      <c r="AT238" s="124" t="str">
        <f ca="1">IF(OR(AQ238="",COUNT(AQ238)=0),"",VLOOKUP($A238,入力シート➁!$A:$R,COLUMN(入力シート➁!G229),0))</f>
        <v/>
      </c>
      <c r="AU238" s="200" t="str">
        <f ca="1">IF(VLOOKUP(A238,入力シート➁!$A:$R,COLUMN(入力シート➁!R229),0)=0,"",VLOOKUP(A238,入力シート➁!$A:$R,COLUMN(入力シート➁!R229),0))</f>
        <v/>
      </c>
      <c r="AV238" s="200"/>
      <c r="AW238" s="200"/>
      <c r="AX238" s="200"/>
      <c r="AY238" s="200"/>
      <c r="AZ238" s="200"/>
      <c r="BA238" s="200"/>
      <c r="BB238" s="200"/>
      <c r="BC238" s="200"/>
      <c r="BE238" s="17" t="str">
        <f ca="1">IF($B232="","非表示","表示")</f>
        <v>非表示</v>
      </c>
    </row>
    <row r="239" spans="1:57" ht="46.5" customHeight="1">
      <c r="A239" s="17">
        <f t="shared" ca="1" si="44"/>
        <v>80</v>
      </c>
      <c r="B239" s="192" t="str">
        <f ca="1">IF(AND(VLOOKUP(A239,入力シート➁!$A:$B,COLUMN(入力シート➁!$B$5),0)=0,AU239=""),"",IF(AND(VLOOKUP(A239,入力シート➁!$A:$B,COLUMN(入力シート➁!$B$5),0)=0,AU239&lt;&gt;""),IFERROR(IF(AND(OFFSET(B239,-2,0,1,1)=$B$14,OFFSET(B239,-19,0,1,1)="　　　　　　　〃"),OFFSET(B239,-20,0,1,1),IF(AND(OFFSET(B239,-2,0,1,1)=$B$14,OFFSET(B239,-19,0,1,1)&lt;&gt;"　　　　　　　〃"),OFFSET(B239,-19,0,1,1),"　　　　　　　〃")),"　　　　　　　〃"),(VLOOKUP(A239,入力シート➁!$A:$B,COLUMN(入力シート➁!$B$5),0))))</f>
        <v/>
      </c>
      <c r="C239" s="193"/>
      <c r="D239" s="193"/>
      <c r="E239" s="193"/>
      <c r="F239" s="193"/>
      <c r="G239" s="193"/>
      <c r="H239" s="193"/>
      <c r="I239" s="193"/>
      <c r="J239" s="194"/>
      <c r="K239" s="121" t="str">
        <f ca="1">IF(M239="","",IFERROR(VLOOKUP($A239,入力シート➁!$A:$R,COLUMN(入力シート➁!$C$7),0),""))</f>
        <v/>
      </c>
      <c r="L239" s="122" t="str">
        <f ca="1">IF(OR(P239="",VLOOKUP(A239,入力シート➁!$A:$R,COLUMN(入力シート➁!D230),0)=0),"",VLOOKUP(A239,入力シート➁!$A:$R,COLUMN(入力シート➁!D230),0))</f>
        <v/>
      </c>
      <c r="M239" s="123" t="str">
        <f ca="1">IF(L239="","",VLOOKUP($A239,入力シート➁!$A:$R,COLUMN(入力シート➁!$E$7),0))</f>
        <v/>
      </c>
      <c r="N239" s="195" t="str">
        <f t="shared" ca="1" si="40"/>
        <v/>
      </c>
      <c r="O239" s="196"/>
      <c r="P239" s="197" t="str">
        <f ca="1">IF(VLOOKUP($A239,入力シート➁!$A:$R,COLUMN(入力シート➁!F230),0)=0,"",IF(VLOOKUP($A239,入力シート➁!$A:$R,COLUMN(入力シート➁!F230),0)&lt;0,"("&amp;-VLOOKUP($A239,入力シート➁!$A:$R,COLUMN(入力シート➁!F230),0)&amp;VLOOKUP($A239,入力シート➁!$A:$R,COLUMN(入力シート➁!G230),0)&amp;")",VLOOKUP($A239,入力シート➁!$A:$R,COLUMN(入力シート➁!F230),0)))</f>
        <v/>
      </c>
      <c r="Q239" s="198"/>
      <c r="R239" s="198"/>
      <c r="S239" s="124" t="str">
        <f ca="1">IF(OR(P239="",COUNT(P239)=0),"",VLOOKUP(A239,入力シート➁!$A:$R,COLUMN(入力シート➁!G230),0))</f>
        <v/>
      </c>
      <c r="T239" s="121" t="str">
        <f ca="1">IF(V239="","",IFERROR(VLOOKUP($A239,入力シート➁!$A:$R,COLUMN(入力シート➁!$C$7),0),""))</f>
        <v/>
      </c>
      <c r="U239" s="125" t="str">
        <f ca="1">IF(OR(Y239="",VLOOKUP(A239,入力シート➁!$A:$R,COLUMN(入力シート➁!D230),0)=0),"",VLOOKUP(A239,入力シート➁!$A:$R,COLUMN(入力シート➁!D230),0))</f>
        <v/>
      </c>
      <c r="V239" s="123" t="str">
        <f ca="1">IF(U239="","",VLOOKUP($A239,入力シート➁!$A:$R,COLUMN(入力シート➁!$E$7),0))</f>
        <v/>
      </c>
      <c r="W239" s="195" t="str">
        <f t="shared" ca="1" si="41"/>
        <v/>
      </c>
      <c r="X239" s="199"/>
      <c r="Y239" s="197" t="str">
        <f ca="1">IF(VLOOKUP($A239,入力シート➁!$A:$R,COLUMN(入力シート➁!H230),0)=0,"",IF(VLOOKUP($A239,入力シート➁!$A:$R,COLUMN(入力シート➁!H230),0)&lt;0,"("&amp;-VLOOKUP($A239,入力シート➁!$A:$R,COLUMN(入力シート➁!H230),0)&amp;VLOOKUP($A239,入力シート➁!$A:$R,COLUMN(入力シート➁!I230),0)&amp;")",VLOOKUP($A239,入力シート➁!$A:$R,COLUMN(入力シート➁!H230),0)))</f>
        <v/>
      </c>
      <c r="Z239" s="198"/>
      <c r="AA239" s="198"/>
      <c r="AB239" s="124" t="str">
        <f ca="1">IF(OR(Y239="",COUNT(Y239)=0),"",VLOOKUP($A239,入力シート➁!$A:$R,COLUMN(入力シート➁!G230),0))</f>
        <v/>
      </c>
      <c r="AC239" s="121" t="str">
        <f ca="1">IF(AE239="","",IFERROR(VLOOKUP($A239,入力シート➁!$A:$R,COLUMN(入力シート➁!$C$7),0),""))</f>
        <v/>
      </c>
      <c r="AD239" s="125" t="str">
        <f ca="1">IF(OR(AH239="",VLOOKUP(A239,入力シート➁!$A:$R,COLUMN(入力シート➁!D230),0)=0),"",VLOOKUP(A239,入力シート➁!$A:$R,COLUMN(入力シート➁!D230),0))</f>
        <v/>
      </c>
      <c r="AE239" s="123" t="str">
        <f ca="1">IF(AD239="","",VLOOKUP($A239,入力シート➁!$A:$R,COLUMN(入力シート➁!$E$7),0))</f>
        <v/>
      </c>
      <c r="AF239" s="195" t="str">
        <f t="shared" ca="1" si="42"/>
        <v/>
      </c>
      <c r="AG239" s="199"/>
      <c r="AH239" s="197" t="str">
        <f ca="1">IF(VLOOKUP($A239,入力シート➁!$A:$R,COLUMN(入力シート➁!J230),0)=0,"",IF(VLOOKUP($A239,入力シート➁!$A:$R,COLUMN(入力シート➁!J230),0)&lt;0,"("&amp;-VLOOKUP($A239,入力シート➁!$A:$R,COLUMN(入力シート➁!J230),0)&amp;VLOOKUP($A239,入力シート➁!$A:$R,COLUMN(入力シート➁!K230),0)&amp;")",VLOOKUP($A239,入力シート➁!$A:$R,COLUMN(入力シート➁!J230),0)))</f>
        <v/>
      </c>
      <c r="AI239" s="198"/>
      <c r="AJ239" s="198"/>
      <c r="AK239" s="124" t="str">
        <f ca="1">IF(OR(AH239="",COUNT(AH239)=0),"",VLOOKUP($A239,入力シート➁!$A:$R,COLUMN(入力シート➁!G230),0))</f>
        <v/>
      </c>
      <c r="AL239" s="121" t="str">
        <f ca="1">IF(AN239="","",IFERROR(VLOOKUP($A239,入力シート➁!$A:$R,COLUMN(入力シート➁!$C$7),0),""))</f>
        <v/>
      </c>
      <c r="AM239" s="125" t="str">
        <f ca="1">IF(OR(AQ239=0,AQ239="",VLOOKUP(A239,入力シート➁!$A:$R,COLUMN(入力シート➁!D230),0)=0),"",VLOOKUP(A239,入力シート➁!$A:$R,COLUMN(入力シート➁!D230),0))</f>
        <v/>
      </c>
      <c r="AN239" s="123" t="str">
        <f ca="1">IF(AM239="","",VLOOKUP($A239,入力シート➁!$A:$R,COLUMN(入力シート➁!$E$7),0))</f>
        <v/>
      </c>
      <c r="AO239" s="195" t="str">
        <f t="shared" ca="1" si="43"/>
        <v/>
      </c>
      <c r="AP239" s="199"/>
      <c r="AQ239" s="197" t="str">
        <f ca="1">IF(AND(VLOOKUP($A239,入力シート➁!$A:$R,COLUMN(入力シート➁!L230),0)=0,VLOOKUP($A239,入力シート➁!$A:$R,COLUMN(入力シート➁!B230),0)=""),"",IF(VLOOKUP($A239,入力シート➁!$A:$R,COLUMN(入力シート➁!L230),0)&lt;0,"("&amp;-VLOOKUP($A239,入力シート➁!$A:$R,COLUMN(入力シート➁!L230),0)&amp;VLOOKUP($A239,入力シート➁!$A:$R,COLUMN(入力シート➁!M230),0)&amp;")",VLOOKUP($A239,入力シート➁!$A:$R,COLUMN(入力シート➁!L230),0)))</f>
        <v/>
      </c>
      <c r="AR239" s="198"/>
      <c r="AS239" s="198"/>
      <c r="AT239" s="124" t="str">
        <f ca="1">IF(OR(AQ239="",COUNT(AQ239)=0),"",VLOOKUP($A239,入力シート➁!$A:$R,COLUMN(入力シート➁!G230),0))</f>
        <v/>
      </c>
      <c r="AU239" s="200" t="str">
        <f ca="1">IF(VLOOKUP(A239,入力シート➁!$A:$R,COLUMN(入力シート➁!R230),0)=0,"",VLOOKUP(A239,入力シート➁!$A:$R,COLUMN(入力シート➁!R230),0))</f>
        <v/>
      </c>
      <c r="AV239" s="200"/>
      <c r="AW239" s="200"/>
      <c r="AX239" s="200"/>
      <c r="AY239" s="200"/>
      <c r="AZ239" s="200"/>
      <c r="BA239" s="200"/>
      <c r="BB239" s="200"/>
      <c r="BC239" s="200"/>
      <c r="BE239" s="17" t="str">
        <f ca="1">IF($B232="","非表示","表示")</f>
        <v>非表示</v>
      </c>
    </row>
    <row r="240" spans="1:57" ht="46.5" customHeight="1">
      <c r="A240" s="17">
        <f t="shared" ca="1" si="44"/>
        <v>81</v>
      </c>
      <c r="B240" s="192" t="str">
        <f ca="1">IF(AND(VLOOKUP(A240,入力シート➁!$A:$B,COLUMN(入力シート➁!$B$5),0)=0,AU240=""),"",IF(AND(VLOOKUP(A240,入力シート➁!$A:$B,COLUMN(入力シート➁!$B$5),0)=0,AU240&lt;&gt;""),IFERROR(IF(AND(OFFSET(B240,-2,0,1,1)=$B$14,OFFSET(B240,-19,0,1,1)="　　　　　　　〃"),OFFSET(B240,-20,0,1,1),IF(AND(OFFSET(B240,-2,0,1,1)=$B$14,OFFSET(B240,-19,0,1,1)&lt;&gt;"　　　　　　　〃"),OFFSET(B240,-19,0,1,1),"　　　　　　　〃")),"　　　　　　　〃"),(VLOOKUP(A240,入力シート➁!$A:$B,COLUMN(入力シート➁!$B$5),0))))</f>
        <v/>
      </c>
      <c r="C240" s="193"/>
      <c r="D240" s="193"/>
      <c r="E240" s="193"/>
      <c r="F240" s="193"/>
      <c r="G240" s="193"/>
      <c r="H240" s="193"/>
      <c r="I240" s="193"/>
      <c r="J240" s="194"/>
      <c r="K240" s="121" t="str">
        <f ca="1">IF(M240="","",IFERROR(VLOOKUP($A240,入力シート➁!$A:$R,COLUMN(入力シート➁!$C$7),0),""))</f>
        <v/>
      </c>
      <c r="L240" s="122" t="str">
        <f ca="1">IF(OR(P240="",VLOOKUP(A240,入力シート➁!$A:$R,COLUMN(入力シート➁!D231),0)=0),"",VLOOKUP(A240,入力シート➁!$A:$R,COLUMN(入力シート➁!D231),0))</f>
        <v/>
      </c>
      <c r="M240" s="123" t="str">
        <f ca="1">IF(L240="","",VLOOKUP($A240,入力シート➁!$A:$R,COLUMN(入力シート➁!$E$7),0))</f>
        <v/>
      </c>
      <c r="N240" s="195" t="str">
        <f t="shared" ca="1" si="40"/>
        <v/>
      </c>
      <c r="O240" s="196"/>
      <c r="P240" s="197" t="str">
        <f ca="1">IF(VLOOKUP($A240,入力シート➁!$A:$R,COLUMN(入力シート➁!F231),0)=0,"",IF(VLOOKUP($A240,入力シート➁!$A:$R,COLUMN(入力シート➁!F231),0)&lt;0,"("&amp;-VLOOKUP($A240,入力シート➁!$A:$R,COLUMN(入力シート➁!F231),0)&amp;VLOOKUP($A240,入力シート➁!$A:$R,COLUMN(入力シート➁!G231),0)&amp;")",VLOOKUP($A240,入力シート➁!$A:$R,COLUMN(入力シート➁!F231),0)))</f>
        <v/>
      </c>
      <c r="Q240" s="198"/>
      <c r="R240" s="198"/>
      <c r="S240" s="124" t="str">
        <f ca="1">IF(OR(P240="",COUNT(P240)=0),"",VLOOKUP(A240,入力シート➁!$A:$R,COLUMN(入力シート➁!G231),0))</f>
        <v/>
      </c>
      <c r="T240" s="121" t="str">
        <f ca="1">IF(V240="","",IFERROR(VLOOKUP($A240,入力シート➁!$A:$R,COLUMN(入力シート➁!$C$7),0),""))</f>
        <v/>
      </c>
      <c r="U240" s="125" t="str">
        <f ca="1">IF(OR(Y240="",VLOOKUP(A240,入力シート➁!$A:$R,COLUMN(入力シート➁!D231),0)=0),"",VLOOKUP(A240,入力シート➁!$A:$R,COLUMN(入力シート➁!D231),0))</f>
        <v/>
      </c>
      <c r="V240" s="123" t="str">
        <f ca="1">IF(U240="","",VLOOKUP($A240,入力シート➁!$A:$R,COLUMN(入力シート➁!$E$7),0))</f>
        <v/>
      </c>
      <c r="W240" s="195" t="str">
        <f t="shared" ca="1" si="41"/>
        <v/>
      </c>
      <c r="X240" s="199"/>
      <c r="Y240" s="197" t="str">
        <f ca="1">IF(VLOOKUP($A240,入力シート➁!$A:$R,COLUMN(入力シート➁!H231),0)=0,"",IF(VLOOKUP($A240,入力シート➁!$A:$R,COLUMN(入力シート➁!H231),0)&lt;0,"("&amp;-VLOOKUP($A240,入力シート➁!$A:$R,COLUMN(入力シート➁!H231),0)&amp;VLOOKUP($A240,入力シート➁!$A:$R,COLUMN(入力シート➁!I231),0)&amp;")",VLOOKUP($A240,入力シート➁!$A:$R,COLUMN(入力シート➁!H231),0)))</f>
        <v/>
      </c>
      <c r="Z240" s="198"/>
      <c r="AA240" s="198"/>
      <c r="AB240" s="124" t="str">
        <f ca="1">IF(OR(Y240="",COUNT(Y240)=0),"",VLOOKUP($A240,入力シート➁!$A:$R,COLUMN(入力シート➁!G231),0))</f>
        <v/>
      </c>
      <c r="AC240" s="121" t="str">
        <f ca="1">IF(AE240="","",IFERROR(VLOOKUP($A240,入力シート➁!$A:$R,COLUMN(入力シート➁!$C$7),0),""))</f>
        <v/>
      </c>
      <c r="AD240" s="125" t="str">
        <f ca="1">IF(OR(AH240="",VLOOKUP(A240,入力シート➁!$A:$R,COLUMN(入力シート➁!D231),0)=0),"",VLOOKUP(A240,入力シート➁!$A:$R,COLUMN(入力シート➁!D231),0))</f>
        <v/>
      </c>
      <c r="AE240" s="123" t="str">
        <f ca="1">IF(AD240="","",VLOOKUP($A240,入力シート➁!$A:$R,COLUMN(入力シート➁!$E$7),0))</f>
        <v/>
      </c>
      <c r="AF240" s="195" t="str">
        <f t="shared" ca="1" si="42"/>
        <v/>
      </c>
      <c r="AG240" s="199"/>
      <c r="AH240" s="197" t="str">
        <f ca="1">IF(VLOOKUP($A240,入力シート➁!$A:$R,COLUMN(入力シート➁!J231),0)=0,"",IF(VLOOKUP($A240,入力シート➁!$A:$R,COLUMN(入力シート➁!J231),0)&lt;0,"("&amp;-VLOOKUP($A240,入力シート➁!$A:$R,COLUMN(入力シート➁!J231),0)&amp;VLOOKUP($A240,入力シート➁!$A:$R,COLUMN(入力シート➁!K231),0)&amp;")",VLOOKUP($A240,入力シート➁!$A:$R,COLUMN(入力シート➁!J231),0)))</f>
        <v/>
      </c>
      <c r="AI240" s="198"/>
      <c r="AJ240" s="198"/>
      <c r="AK240" s="124" t="str">
        <f ca="1">IF(OR(AH240="",COUNT(AH240)=0),"",VLOOKUP($A240,入力シート➁!$A:$R,COLUMN(入力シート➁!G231),0))</f>
        <v/>
      </c>
      <c r="AL240" s="121" t="str">
        <f ca="1">IF(AN240="","",IFERROR(VLOOKUP($A240,入力シート➁!$A:$R,COLUMN(入力シート➁!$C$7),0),""))</f>
        <v/>
      </c>
      <c r="AM240" s="125" t="str">
        <f ca="1">IF(OR(AQ240=0,AQ240="",VLOOKUP(A240,入力シート➁!$A:$R,COLUMN(入力シート➁!D231),0)=0),"",VLOOKUP(A240,入力シート➁!$A:$R,COLUMN(入力シート➁!D231),0))</f>
        <v/>
      </c>
      <c r="AN240" s="123" t="str">
        <f ca="1">IF(AM240="","",VLOOKUP($A240,入力シート➁!$A:$R,COLUMN(入力シート➁!$E$7),0))</f>
        <v/>
      </c>
      <c r="AO240" s="195" t="str">
        <f t="shared" ca="1" si="43"/>
        <v/>
      </c>
      <c r="AP240" s="199"/>
      <c r="AQ240" s="197" t="str">
        <f ca="1">IF(AND(VLOOKUP($A240,入力シート➁!$A:$R,COLUMN(入力シート➁!L231),0)=0,VLOOKUP($A240,入力シート➁!$A:$R,COLUMN(入力シート➁!B231),0)=""),"",IF(VLOOKUP($A240,入力シート➁!$A:$R,COLUMN(入力シート➁!L231),0)&lt;0,"("&amp;-VLOOKUP($A240,入力シート➁!$A:$R,COLUMN(入力シート➁!L231),0)&amp;VLOOKUP($A240,入力シート➁!$A:$R,COLUMN(入力シート➁!M231),0)&amp;")",VLOOKUP($A240,入力シート➁!$A:$R,COLUMN(入力シート➁!L231),0)))</f>
        <v/>
      </c>
      <c r="AR240" s="198"/>
      <c r="AS240" s="198"/>
      <c r="AT240" s="124" t="str">
        <f ca="1">IF(OR(AQ240="",COUNT(AQ240)=0),"",VLOOKUP($A240,入力シート➁!$A:$R,COLUMN(入力シート➁!G231),0))</f>
        <v/>
      </c>
      <c r="AU240" s="200" t="str">
        <f ca="1">IF(VLOOKUP(A240,入力シート➁!$A:$R,COLUMN(入力シート➁!R231),0)=0,"",VLOOKUP(A240,入力シート➁!$A:$R,COLUMN(入力シート➁!R231),0))</f>
        <v/>
      </c>
      <c r="AV240" s="200"/>
      <c r="AW240" s="200"/>
      <c r="AX240" s="200"/>
      <c r="AY240" s="200"/>
      <c r="AZ240" s="200"/>
      <c r="BA240" s="200"/>
      <c r="BB240" s="200"/>
      <c r="BC240" s="200"/>
      <c r="BE240" s="17" t="str">
        <f ca="1">IF($B232="","非表示","表示")</f>
        <v>非表示</v>
      </c>
    </row>
    <row r="241" spans="2:57" ht="18.75" customHeight="1">
      <c r="B241" s="201" t="s">
        <v>66</v>
      </c>
      <c r="C241" s="201"/>
      <c r="D241" s="17" t="s">
        <v>67</v>
      </c>
      <c r="BE241" s="17" t="str">
        <f ca="1">IF($B232="","非表示","表示")</f>
        <v>非表示</v>
      </c>
    </row>
    <row r="242" spans="2:57" ht="18.75" customHeight="1">
      <c r="D242" s="17" t="s">
        <v>68</v>
      </c>
      <c r="BE242" s="17" t="str">
        <f ca="1">IF($B232="","非表示","表示")</f>
        <v>非表示</v>
      </c>
    </row>
    <row r="243" spans="2:57" ht="18.75" customHeight="1">
      <c r="D243" s="17" t="s">
        <v>69</v>
      </c>
      <c r="BE243" s="17" t="str">
        <f ca="1">IF($B232="","非表示","表示")</f>
        <v>非表示</v>
      </c>
    </row>
    <row r="244" spans="2:57" ht="18.75" customHeight="1">
      <c r="D244" s="17" t="s">
        <v>70</v>
      </c>
      <c r="BE244" s="17" t="str">
        <f ca="1">IF($B232="","非表示","表示")</f>
        <v>非表示</v>
      </c>
    </row>
    <row r="245" spans="2:57" ht="21" customHeight="1">
      <c r="B245" s="20" t="s">
        <v>55</v>
      </c>
      <c r="BE245" s="17" t="str">
        <f ca="1">IF($B259="","非表示","表示")</f>
        <v>非表示</v>
      </c>
    </row>
    <row r="246" spans="2:57" ht="10.5" customHeight="1"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8"/>
      <c r="M246" s="29"/>
      <c r="N246" s="22"/>
      <c r="O246" s="22"/>
      <c r="P246" s="22"/>
      <c r="Q246" s="22"/>
      <c r="R246" s="22"/>
      <c r="S246" s="29"/>
      <c r="T246" s="22"/>
      <c r="U246" s="35"/>
      <c r="V246" s="36"/>
      <c r="W246" s="35"/>
      <c r="X246" s="35"/>
      <c r="Y246" s="35"/>
      <c r="Z246" s="35"/>
      <c r="AA246" s="35"/>
      <c r="AB246" s="36"/>
      <c r="AC246" s="35"/>
      <c r="AD246" s="35"/>
      <c r="AE246" s="36"/>
      <c r="AF246" s="35"/>
      <c r="AG246" s="22"/>
      <c r="AH246" s="22"/>
      <c r="AI246" s="22"/>
      <c r="AJ246" s="22"/>
      <c r="AK246" s="29"/>
      <c r="AL246" s="22"/>
      <c r="AM246" s="22"/>
      <c r="AN246" s="29"/>
      <c r="AO246" s="22"/>
      <c r="AP246" s="22"/>
      <c r="AQ246" s="22"/>
      <c r="AR246" s="22"/>
      <c r="AS246" s="22"/>
      <c r="AT246" s="29"/>
      <c r="AU246" s="22"/>
      <c r="AV246" s="35"/>
      <c r="AW246" s="35"/>
      <c r="AX246" s="35"/>
      <c r="AY246" s="35"/>
      <c r="AZ246" s="35"/>
      <c r="BA246" s="35"/>
      <c r="BB246" s="35"/>
      <c r="BC246" s="40">
        <f>$BC219+1</f>
        <v>10</v>
      </c>
      <c r="BE246" s="17" t="str">
        <f ca="1">IF($B259="","非表示","表示")</f>
        <v>非表示</v>
      </c>
    </row>
    <row r="247" spans="2:57" ht="25.5" customHeight="1"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30"/>
      <c r="M247" s="31"/>
      <c r="N247" s="24"/>
      <c r="O247" s="24"/>
      <c r="P247" s="24"/>
      <c r="Q247" s="24"/>
      <c r="R247" s="24"/>
      <c r="S247" s="31"/>
      <c r="T247" s="24"/>
      <c r="U247" s="17"/>
      <c r="V247" s="202" t="str">
        <f>$V$4</f>
        <v>令和</v>
      </c>
      <c r="W247" s="202"/>
      <c r="X247" s="202"/>
      <c r="Y247" s="203" t="str">
        <f>$Y$4</f>
        <v/>
      </c>
      <c r="Z247" s="203"/>
      <c r="AA247" s="204" t="s">
        <v>56</v>
      </c>
      <c r="AB247" s="204"/>
      <c r="AC247" s="204"/>
      <c r="AD247" s="204"/>
      <c r="AE247" s="204"/>
      <c r="AF247" s="204"/>
      <c r="AG247" s="204"/>
      <c r="AH247" s="204"/>
      <c r="AJ247" s="24"/>
      <c r="AK247" s="31"/>
      <c r="AL247" s="24"/>
      <c r="AM247" s="24"/>
      <c r="AN247" s="31"/>
      <c r="AO247" s="24"/>
      <c r="AP247" s="24"/>
      <c r="AQ247" s="24"/>
      <c r="AR247" s="24"/>
      <c r="AS247" s="24"/>
      <c r="AT247" s="31"/>
      <c r="AU247" s="24"/>
      <c r="AV247" s="26"/>
      <c r="AW247" s="26"/>
      <c r="AX247" s="26"/>
      <c r="AY247" s="26"/>
      <c r="AZ247" s="26"/>
      <c r="BA247" s="26"/>
      <c r="BB247" s="26"/>
      <c r="BC247" s="41"/>
      <c r="BE247" s="17" t="str">
        <f ca="1">IF($B259="","非表示","表示")</f>
        <v>非表示</v>
      </c>
    </row>
    <row r="248" spans="2:57" ht="18" customHeight="1"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30"/>
      <c r="M248" s="31"/>
      <c r="N248" s="24"/>
      <c r="O248" s="24"/>
      <c r="P248" s="24"/>
      <c r="Q248" s="24"/>
      <c r="R248" s="24"/>
      <c r="S248" s="31"/>
      <c r="T248" s="24"/>
      <c r="U248" s="30"/>
      <c r="V248" s="31"/>
      <c r="AD248" s="17"/>
      <c r="AJ248" s="24"/>
      <c r="AK248" s="31"/>
      <c r="AQ248" s="24"/>
      <c r="AR248" s="24"/>
      <c r="AS248" s="24"/>
      <c r="AT248" s="205" t="str">
        <f>$AT$5</f>
        <v>　　年　　月　　日</v>
      </c>
      <c r="AU248" s="205"/>
      <c r="AV248" s="205"/>
      <c r="AW248" s="205"/>
      <c r="AX248" s="205"/>
      <c r="AY248" s="205"/>
      <c r="AZ248" s="205"/>
      <c r="BA248" s="205"/>
      <c r="BB248" s="205"/>
      <c r="BC248" s="41"/>
      <c r="BE248" s="17" t="str">
        <f ca="1">IF($B259="","非表示","表示")</f>
        <v>非表示</v>
      </c>
    </row>
    <row r="249" spans="2:57" ht="21" customHeight="1">
      <c r="B249" s="25"/>
      <c r="C249" s="26"/>
      <c r="D249" s="26"/>
      <c r="E249" s="26"/>
      <c r="F249" s="26"/>
      <c r="G249" s="26"/>
      <c r="H249" s="26"/>
      <c r="I249" s="26"/>
      <c r="J249" s="26"/>
      <c r="K249" s="26"/>
      <c r="L249" s="32"/>
      <c r="M249" s="33"/>
      <c r="O249" s="26"/>
      <c r="P249" s="26"/>
      <c r="Q249" s="26"/>
      <c r="R249" s="26"/>
      <c r="S249" s="33"/>
      <c r="T249" s="26"/>
      <c r="U249" s="32"/>
      <c r="V249" s="33"/>
      <c r="W249" s="26"/>
      <c r="X249" s="26"/>
      <c r="Y249" s="26"/>
      <c r="Z249" s="26"/>
      <c r="AA249" s="26"/>
      <c r="AB249" s="33"/>
      <c r="AC249" s="26"/>
      <c r="AD249" s="32"/>
      <c r="AE249" s="33"/>
      <c r="AF249" s="26"/>
      <c r="AG249" s="26"/>
      <c r="AH249" s="26"/>
      <c r="AI249" s="26"/>
      <c r="AJ249" s="26"/>
      <c r="AK249" s="33"/>
      <c r="AQ249" s="26"/>
      <c r="AR249" s="26"/>
      <c r="AS249" s="26"/>
      <c r="AT249" s="33"/>
      <c r="AU249" s="26"/>
      <c r="AV249" s="206"/>
      <c r="AW249" s="206"/>
      <c r="AX249" s="206"/>
      <c r="AY249" s="206"/>
      <c r="AZ249" s="206"/>
      <c r="BA249" s="206"/>
      <c r="BB249" s="206"/>
      <c r="BC249" s="41"/>
      <c r="BE249" s="17" t="str">
        <f ca="1">IF($B259="","非表示","表示")</f>
        <v>非表示</v>
      </c>
    </row>
    <row r="250" spans="2:57" ht="20.25" customHeight="1">
      <c r="B250" s="25"/>
      <c r="C250" s="207" t="s">
        <v>57</v>
      </c>
      <c r="D250" s="207"/>
      <c r="E250" s="207"/>
      <c r="F250" s="207"/>
      <c r="G250" s="207"/>
      <c r="H250" s="207"/>
      <c r="I250" s="207"/>
      <c r="J250" s="207"/>
      <c r="K250" s="207"/>
      <c r="L250" s="207"/>
      <c r="M250" s="33"/>
      <c r="N250" s="26"/>
      <c r="O250" s="26"/>
      <c r="P250" s="26"/>
      <c r="Q250" s="26"/>
      <c r="R250" s="26"/>
      <c r="S250" s="33"/>
      <c r="T250" s="26"/>
      <c r="U250" s="32"/>
      <c r="V250" s="33"/>
      <c r="W250" s="26"/>
      <c r="AB250" s="33"/>
      <c r="AC250" s="26"/>
      <c r="AD250" s="32"/>
      <c r="AE250" s="33"/>
      <c r="AF250" s="26"/>
      <c r="AG250" s="26"/>
      <c r="AH250" s="26"/>
      <c r="AI250" s="26"/>
      <c r="AJ250" s="26"/>
      <c r="AK250" s="33"/>
      <c r="AL250" s="26"/>
      <c r="AM250" s="26"/>
      <c r="AN250" s="33"/>
      <c r="AO250" s="26"/>
      <c r="AP250" s="26"/>
      <c r="AQ250" s="26"/>
      <c r="AR250" s="26"/>
      <c r="AS250" s="26"/>
      <c r="AT250" s="33"/>
      <c r="AU250" s="26"/>
      <c r="AV250" s="26"/>
      <c r="AW250" s="26"/>
      <c r="AX250" s="26"/>
      <c r="AY250" s="26"/>
      <c r="AZ250" s="26"/>
      <c r="BA250" s="26"/>
      <c r="BB250" s="26"/>
      <c r="BC250" s="41"/>
      <c r="BE250" s="17" t="str">
        <f ca="1">IF($B259="","非表示","表示")</f>
        <v>非表示</v>
      </c>
    </row>
    <row r="251" spans="2:57" ht="20.25" customHeight="1">
      <c r="B251" s="25"/>
      <c r="C251" s="26"/>
      <c r="D251" s="26"/>
      <c r="E251" s="26"/>
      <c r="F251" s="26"/>
      <c r="G251" s="26"/>
      <c r="H251" s="26"/>
      <c r="I251" s="26"/>
      <c r="J251" s="26"/>
      <c r="K251" s="26"/>
      <c r="L251" s="32"/>
      <c r="M251" s="33"/>
      <c r="N251" s="26"/>
      <c r="O251" s="26"/>
      <c r="P251" s="26"/>
      <c r="Q251" s="26"/>
      <c r="R251" s="26"/>
      <c r="S251" s="33"/>
      <c r="T251" s="26"/>
      <c r="U251" s="32"/>
      <c r="V251" s="33"/>
      <c r="W251" s="26"/>
      <c r="X251" s="26"/>
      <c r="Y251" s="26"/>
      <c r="Z251" s="26"/>
      <c r="AA251" s="26"/>
      <c r="AB251" s="33"/>
      <c r="AC251" s="26"/>
      <c r="AD251" s="32"/>
      <c r="AE251" s="33"/>
      <c r="AF251" s="26"/>
      <c r="AG251" s="26"/>
      <c r="AH251" s="26"/>
      <c r="AI251" s="26"/>
      <c r="AJ251" s="26"/>
      <c r="AK251" s="177" t="s">
        <v>58</v>
      </c>
      <c r="AL251" s="177"/>
      <c r="AM251" s="177"/>
      <c r="AN251" s="177"/>
      <c r="AP251" s="186" t="str">
        <f>$AP$8</f>
        <v/>
      </c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41"/>
      <c r="BE251" s="17" t="str">
        <f ca="1">IF($B259="","非表示","表示")</f>
        <v>非表示</v>
      </c>
    </row>
    <row r="252" spans="2:57" ht="20.25" customHeight="1">
      <c r="B252" s="25"/>
      <c r="C252" s="26"/>
      <c r="D252" s="26"/>
      <c r="E252" s="26"/>
      <c r="F252" s="26"/>
      <c r="G252" s="26"/>
      <c r="H252" s="26"/>
      <c r="I252" s="26"/>
      <c r="J252" s="26"/>
      <c r="K252" s="26"/>
      <c r="L252" s="32"/>
      <c r="M252" s="33"/>
      <c r="N252" s="26"/>
      <c r="O252" s="26"/>
      <c r="P252" s="26"/>
      <c r="Q252" s="26"/>
      <c r="R252" s="26"/>
      <c r="S252" s="33"/>
      <c r="T252" s="26"/>
      <c r="U252" s="32"/>
      <c r="V252" s="33"/>
      <c r="W252" s="26"/>
      <c r="X252" s="26"/>
      <c r="Y252" s="26"/>
      <c r="Z252" s="26"/>
      <c r="AA252" s="26"/>
      <c r="AB252" s="33"/>
      <c r="AC252" s="26"/>
      <c r="AD252" s="32"/>
      <c r="AE252" s="33"/>
      <c r="AF252" s="26"/>
      <c r="AG252" s="26"/>
      <c r="AH252" s="26"/>
      <c r="AI252" s="26"/>
      <c r="AJ252" s="26"/>
      <c r="AK252" s="178"/>
      <c r="AL252" s="178"/>
      <c r="AM252" s="178"/>
      <c r="AN252" s="178"/>
      <c r="AO252" s="37"/>
      <c r="AP252" s="187" t="str">
        <f>$AP$9</f>
        <v/>
      </c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41"/>
      <c r="BE252" s="17" t="str">
        <f ca="1">IF($B259="","非表示","表示")</f>
        <v>非表示</v>
      </c>
    </row>
    <row r="253" spans="2:57" ht="7.5" customHeight="1">
      <c r="B253" s="25"/>
      <c r="C253" s="26"/>
      <c r="D253" s="26"/>
      <c r="E253" s="26"/>
      <c r="F253" s="26"/>
      <c r="G253" s="26"/>
      <c r="H253" s="26"/>
      <c r="I253" s="26"/>
      <c r="J253" s="26"/>
      <c r="K253" s="26"/>
      <c r="L253" s="32"/>
      <c r="M253" s="33"/>
      <c r="N253" s="26"/>
      <c r="O253" s="26"/>
      <c r="P253" s="26"/>
      <c r="Q253" s="26"/>
      <c r="R253" s="26"/>
      <c r="S253" s="33"/>
      <c r="T253" s="26"/>
      <c r="U253" s="32"/>
      <c r="V253" s="33"/>
      <c r="W253" s="26"/>
      <c r="X253" s="26"/>
      <c r="Y253" s="26"/>
      <c r="Z253" s="26"/>
      <c r="AA253" s="26"/>
      <c r="AB253" s="33"/>
      <c r="AC253" s="26"/>
      <c r="AD253" s="32"/>
      <c r="AE253" s="33"/>
      <c r="AF253" s="26"/>
      <c r="AG253" s="26"/>
      <c r="AH253" s="26"/>
      <c r="AI253" s="26"/>
      <c r="AJ253" s="26"/>
      <c r="AK253" s="33"/>
      <c r="AL253" s="26"/>
      <c r="AM253" s="26"/>
      <c r="AN253" s="33"/>
      <c r="AO253" s="26"/>
      <c r="AP253" s="26"/>
      <c r="AQ253" s="26"/>
      <c r="AR253" s="26"/>
      <c r="AS253" s="26"/>
      <c r="AT253" s="33"/>
      <c r="AU253" s="26"/>
      <c r="AV253" s="26"/>
      <c r="AW253" s="26"/>
      <c r="AX253" s="26"/>
      <c r="AY253" s="26"/>
      <c r="AZ253" s="26"/>
      <c r="BA253" s="26"/>
      <c r="BB253" s="26"/>
      <c r="BC253" s="41"/>
      <c r="BE253" s="17" t="str">
        <f ca="1">IF($B259="","非表示","表示")</f>
        <v>非表示</v>
      </c>
    </row>
    <row r="254" spans="2:57" ht="20.25" customHeight="1">
      <c r="B254" s="25"/>
      <c r="C254" s="26"/>
      <c r="D254" s="26"/>
      <c r="E254" s="26"/>
      <c r="F254" s="26"/>
      <c r="G254" s="26"/>
      <c r="H254" s="26"/>
      <c r="I254" s="26"/>
      <c r="J254" s="26"/>
      <c r="K254" s="26"/>
      <c r="L254" s="32"/>
      <c r="M254" s="33"/>
      <c r="N254" s="26"/>
      <c r="O254" s="26"/>
      <c r="P254" s="26"/>
      <c r="Q254" s="26"/>
      <c r="U254" s="17"/>
      <c r="AD254" s="32"/>
      <c r="AE254" s="33"/>
      <c r="AF254" s="26"/>
      <c r="AG254" s="26"/>
      <c r="AH254" s="26"/>
      <c r="AI254" s="26"/>
      <c r="AJ254" s="26"/>
      <c r="AK254" s="179" t="s">
        <v>59</v>
      </c>
      <c r="AL254" s="179"/>
      <c r="AM254" s="179"/>
      <c r="AN254" s="179"/>
      <c r="AP254" s="181" t="str">
        <f>$AP$11</f>
        <v/>
      </c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41"/>
      <c r="BE254" s="17" t="str">
        <f ca="1">IF($B259="","非表示","表示")</f>
        <v>非表示</v>
      </c>
    </row>
    <row r="255" spans="2:57" ht="20.25" customHeight="1">
      <c r="B255" s="25"/>
      <c r="D255" s="24" t="s">
        <v>12</v>
      </c>
      <c r="E255" s="26"/>
      <c r="F255" s="26"/>
      <c r="G255" s="27"/>
      <c r="H255" s="27"/>
      <c r="I255" s="27"/>
      <c r="J255" s="27"/>
      <c r="K255" s="27"/>
      <c r="L255" s="34"/>
      <c r="M255" s="33"/>
      <c r="N255" s="26"/>
      <c r="O255" s="26"/>
      <c r="P255" s="26"/>
      <c r="T255" s="188" t="s">
        <v>16</v>
      </c>
      <c r="U255" s="188"/>
      <c r="V255" s="188"/>
      <c r="W255" s="188"/>
      <c r="X255" s="37"/>
      <c r="Y255" s="126" t="str">
        <f>$Y$12</f>
        <v/>
      </c>
      <c r="Z255" s="38" t="s">
        <v>17</v>
      </c>
      <c r="AA255" s="189" t="str">
        <f>$AA$12</f>
        <v/>
      </c>
      <c r="AB255" s="189"/>
      <c r="AC255" s="39" t="s">
        <v>18</v>
      </c>
      <c r="AD255" s="32"/>
      <c r="AE255" s="33"/>
      <c r="AF255" s="26"/>
      <c r="AG255" s="26"/>
      <c r="AH255" s="26"/>
      <c r="AI255" s="26"/>
      <c r="AJ255" s="26"/>
      <c r="AK255" s="180"/>
      <c r="AL255" s="180"/>
      <c r="AM255" s="180"/>
      <c r="AN255" s="180"/>
      <c r="AO255" s="37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41"/>
      <c r="BE255" s="17" t="str">
        <f ca="1">IF($B259="","非表示","表示")</f>
        <v>非表示</v>
      </c>
    </row>
    <row r="256" spans="2:57" ht="12.75" customHeight="1">
      <c r="B256" s="25"/>
      <c r="C256" s="26"/>
      <c r="D256" s="26"/>
      <c r="E256" s="26"/>
      <c r="F256" s="26"/>
      <c r="G256" s="26"/>
      <c r="H256" s="26"/>
      <c r="I256" s="26"/>
      <c r="J256" s="26"/>
      <c r="K256" s="26"/>
      <c r="L256" s="32"/>
      <c r="M256" s="33"/>
      <c r="N256" s="26"/>
      <c r="O256" s="26"/>
      <c r="P256" s="26"/>
      <c r="Q256" s="26"/>
      <c r="R256" s="26"/>
      <c r="S256" s="33"/>
      <c r="T256" s="26"/>
      <c r="U256" s="32"/>
      <c r="V256" s="33"/>
      <c r="W256" s="26"/>
      <c r="X256" s="26"/>
      <c r="Y256" s="26"/>
      <c r="Z256" s="26"/>
      <c r="AA256" s="26"/>
      <c r="AB256" s="33"/>
      <c r="AC256" s="26"/>
      <c r="AD256" s="32"/>
      <c r="AE256" s="33"/>
      <c r="AF256" s="26"/>
      <c r="AG256" s="26"/>
      <c r="AH256" s="26"/>
      <c r="AI256" s="26"/>
      <c r="AJ256" s="26"/>
      <c r="AK256" s="33"/>
      <c r="AL256" s="26"/>
      <c r="AM256" s="26"/>
      <c r="AN256" s="33"/>
      <c r="AO256" s="26"/>
      <c r="AP256" s="26"/>
      <c r="AQ256" s="26"/>
      <c r="AR256" s="26"/>
      <c r="AS256" s="26"/>
      <c r="AT256" s="33"/>
      <c r="AU256" s="26"/>
      <c r="AV256" s="26"/>
      <c r="AW256" s="26"/>
      <c r="AX256" s="26"/>
      <c r="AY256" s="26"/>
      <c r="AZ256" s="26"/>
      <c r="BA256" s="26"/>
      <c r="BB256" s="26"/>
      <c r="BC256" s="41"/>
      <c r="BE256" s="17" t="str">
        <f ca="1">IF($B259="","非表示","表示")</f>
        <v>非表示</v>
      </c>
    </row>
    <row r="257" spans="1:57" ht="23.25" customHeight="1">
      <c r="B257" s="176" t="s">
        <v>60</v>
      </c>
      <c r="C257" s="176"/>
      <c r="D257" s="176"/>
      <c r="E257" s="176"/>
      <c r="F257" s="176"/>
      <c r="G257" s="176"/>
      <c r="H257" s="176"/>
      <c r="I257" s="176"/>
      <c r="J257" s="176"/>
      <c r="K257" s="176" t="s">
        <v>61</v>
      </c>
      <c r="L257" s="176"/>
      <c r="M257" s="176"/>
      <c r="N257" s="176"/>
      <c r="O257" s="176"/>
      <c r="P257" s="176"/>
      <c r="Q257" s="176"/>
      <c r="R257" s="176"/>
      <c r="S257" s="176"/>
      <c r="T257" s="183" t="s">
        <v>62</v>
      </c>
      <c r="U257" s="184"/>
      <c r="V257" s="184"/>
      <c r="W257" s="184"/>
      <c r="X257" s="184"/>
      <c r="Y257" s="184"/>
      <c r="Z257" s="184"/>
      <c r="AA257" s="184"/>
      <c r="AB257" s="185"/>
      <c r="AC257" s="183" t="s">
        <v>63</v>
      </c>
      <c r="AD257" s="184"/>
      <c r="AE257" s="184"/>
      <c r="AF257" s="184"/>
      <c r="AG257" s="184"/>
      <c r="AH257" s="184"/>
      <c r="AI257" s="184"/>
      <c r="AJ257" s="184"/>
      <c r="AK257" s="185"/>
      <c r="AL257" s="183" t="s">
        <v>64</v>
      </c>
      <c r="AM257" s="184"/>
      <c r="AN257" s="184"/>
      <c r="AO257" s="184"/>
      <c r="AP257" s="184"/>
      <c r="AQ257" s="184"/>
      <c r="AR257" s="184"/>
      <c r="AS257" s="184"/>
      <c r="AT257" s="185"/>
      <c r="AU257" s="176" t="s">
        <v>47</v>
      </c>
      <c r="AV257" s="176"/>
      <c r="AW257" s="176"/>
      <c r="AX257" s="176"/>
      <c r="AY257" s="176"/>
      <c r="AZ257" s="176"/>
      <c r="BA257" s="176"/>
      <c r="BB257" s="176"/>
      <c r="BC257" s="176"/>
      <c r="BE257" s="17" t="str">
        <f ca="1">IF($B259="","非表示","表示")</f>
        <v>非表示</v>
      </c>
    </row>
    <row r="258" spans="1:57" ht="23.25" customHeight="1">
      <c r="B258" s="176"/>
      <c r="C258" s="176"/>
      <c r="D258" s="176"/>
      <c r="E258" s="176"/>
      <c r="F258" s="176"/>
      <c r="G258" s="176"/>
      <c r="H258" s="176"/>
      <c r="I258" s="176"/>
      <c r="J258" s="176"/>
      <c r="K258" s="190" t="s">
        <v>38</v>
      </c>
      <c r="L258" s="190"/>
      <c r="M258" s="190"/>
      <c r="N258" s="190" t="s">
        <v>65</v>
      </c>
      <c r="O258" s="191"/>
      <c r="P258" s="190" t="s">
        <v>49</v>
      </c>
      <c r="Q258" s="190"/>
      <c r="R258" s="190"/>
      <c r="S258" s="190"/>
      <c r="T258" s="183" t="s">
        <v>38</v>
      </c>
      <c r="U258" s="184"/>
      <c r="V258" s="185"/>
      <c r="W258" s="176" t="s">
        <v>65</v>
      </c>
      <c r="X258" s="183"/>
      <c r="Y258" s="176" t="s">
        <v>49</v>
      </c>
      <c r="Z258" s="176"/>
      <c r="AA258" s="176"/>
      <c r="AB258" s="176"/>
      <c r="AC258" s="183" t="s">
        <v>38</v>
      </c>
      <c r="AD258" s="184"/>
      <c r="AE258" s="185"/>
      <c r="AF258" s="176" t="s">
        <v>65</v>
      </c>
      <c r="AG258" s="183"/>
      <c r="AH258" s="176" t="s">
        <v>49</v>
      </c>
      <c r="AI258" s="176"/>
      <c r="AJ258" s="176"/>
      <c r="AK258" s="176"/>
      <c r="AL258" s="183" t="s">
        <v>38</v>
      </c>
      <c r="AM258" s="184"/>
      <c r="AN258" s="185"/>
      <c r="AO258" s="176" t="s">
        <v>65</v>
      </c>
      <c r="AP258" s="183"/>
      <c r="AQ258" s="176" t="s">
        <v>49</v>
      </c>
      <c r="AR258" s="176"/>
      <c r="AS258" s="176"/>
      <c r="AT258" s="176"/>
      <c r="AU258" s="176"/>
      <c r="AV258" s="176"/>
      <c r="AW258" s="176"/>
      <c r="AX258" s="176"/>
      <c r="AY258" s="176"/>
      <c r="AZ258" s="176"/>
      <c r="BA258" s="176"/>
      <c r="BB258" s="176"/>
      <c r="BC258" s="176"/>
      <c r="BE258" s="17" t="str">
        <f ca="1">IF($B259="","非表示","表示")</f>
        <v>非表示</v>
      </c>
    </row>
    <row r="259" spans="1:57" ht="46.5" customHeight="1">
      <c r="A259" s="17">
        <f ca="1">$A240+1</f>
        <v>82</v>
      </c>
      <c r="B259" s="192" t="str">
        <f ca="1">IF(AND(VLOOKUP(A259,入力シート➁!$A:$B,COLUMN(入力シート➁!$B$5),0)=0,AU259=""),"",IF(AND(VLOOKUP(A259,入力シート➁!$A:$B,COLUMN(入力シート➁!$B$5),0)=0,AU259&lt;&gt;""),IFERROR(IF(AND(OFFSET(B259,-2,0,1,1)=$B$14,OFFSET(B259,-19,0,1,1)="　　　　　　　〃"),OFFSET(B259,-20,0,1,1),IF(AND(OFFSET(B259,-2,0,1,1)=$B$14,OFFSET(B259,-19,0,1,1)&lt;&gt;"　　　　　　　〃"),OFFSET(B259,-19,0,1,1),"　　　　　　　〃")),"　　　　　　　〃"),(VLOOKUP(A259,入力シート➁!$A:$B,COLUMN(入力シート➁!$B$5),0))))</f>
        <v/>
      </c>
      <c r="C259" s="193"/>
      <c r="D259" s="193"/>
      <c r="E259" s="193"/>
      <c r="F259" s="193"/>
      <c r="G259" s="193"/>
      <c r="H259" s="193"/>
      <c r="I259" s="193"/>
      <c r="J259" s="194"/>
      <c r="K259" s="121" t="str">
        <f ca="1">IF(M259="","",IFERROR(VLOOKUP($A259,入力シート➁!$A:$R,COLUMN(入力シート➁!$C$7),0),""))</f>
        <v/>
      </c>
      <c r="L259" s="122" t="str">
        <f ca="1">IF(OR(P259="",VLOOKUP(A259,入力シート➁!$A:$R,COLUMN(入力シート➁!D250),0)=0),"",VLOOKUP(A259,入力シート➁!$A:$R,COLUMN(入力シート➁!D250),0))</f>
        <v/>
      </c>
      <c r="M259" s="123" t="str">
        <f ca="1">IF(L259="","",VLOOKUP($A259,入力シート➁!$A:$R,COLUMN(入力シート➁!$E$7),0))</f>
        <v/>
      </c>
      <c r="N259" s="195" t="str">
        <f t="shared" ref="N259:N267" ca="1" si="45">IFERROR(IF(OR(P259="",P259&lt;=0),"",IF(AND(M259="V",K259&lt;&gt;""),ROUNDUP(P259/(VALUE(LEFT(K259,FIND("m",K259)-1))*L259),0),ROUNDUP(P259/L259,0))),"")</f>
        <v/>
      </c>
      <c r="O259" s="196"/>
      <c r="P259" s="197" t="str">
        <f ca="1">IF(VLOOKUP($A259,入力シート➁!$A:$R,COLUMN(入力シート➁!F250),0)=0,"",IF(VLOOKUP($A259,入力シート➁!$A:$R,COLUMN(入力シート➁!F250),0)&lt;0,"("&amp;-VLOOKUP($A259,入力シート➁!$A:$R,COLUMN(入力シート➁!F250),0)&amp;VLOOKUP($A259,入力シート➁!$A:$R,COLUMN(入力シート➁!G250),0)&amp;")",VLOOKUP($A259,入力シート➁!$A:$R,COLUMN(入力シート➁!F250),0)))</f>
        <v/>
      </c>
      <c r="Q259" s="198"/>
      <c r="R259" s="198"/>
      <c r="S259" s="124" t="str">
        <f ca="1">IF(OR(P259="",COUNT(P259)=0),"",VLOOKUP($A259,入力シート➁!$A:$R,COLUMN(入力シート➁!G250),0))</f>
        <v/>
      </c>
      <c r="T259" s="121" t="str">
        <f ca="1">IF(V259="","",IFERROR(VLOOKUP($A259,入力シート➁!$A:$R,COLUMN(入力シート➁!$C$7),0),""))</f>
        <v/>
      </c>
      <c r="U259" s="125" t="str">
        <f ca="1">IF(OR(Y259="",VLOOKUP(A259,入力シート➁!$A:$R,COLUMN(入力シート➁!D250),0)=0),"",VLOOKUP(A259,入力シート➁!$A:$R,COLUMN(入力シート➁!D250),0))</f>
        <v/>
      </c>
      <c r="V259" s="123" t="str">
        <f ca="1">IF(U259="","",VLOOKUP($A259,入力シート➁!$A:$R,COLUMN(入力シート➁!$E$7),0))</f>
        <v/>
      </c>
      <c r="W259" s="195" t="str">
        <f t="shared" ref="W259:W267" ca="1" si="46">IFERROR(IF(OR(Y259="",Y259&lt;=0),"",IF(AND(V259="V",T259&lt;&gt;""),ROUNDUP(Y259/(VALUE(LEFT(T259,FIND("m",T259)-1))*U259),0),ROUNDUP(Y259/U259,0))),"")</f>
        <v/>
      </c>
      <c r="X259" s="199"/>
      <c r="Y259" s="197" t="str">
        <f ca="1">IF(VLOOKUP($A259,入力シート➁!$A:$R,COLUMN(入力シート➁!H250),0)=0,"",IF(VLOOKUP($A259,入力シート➁!$A:$R,COLUMN(入力シート➁!H250),0)&lt;0,"("&amp;-VLOOKUP($A259,入力シート➁!$A:$R,COLUMN(入力シート➁!H250),0)&amp;VLOOKUP($A259,入力シート➁!$A:$R,COLUMN(入力シート➁!I250),0)&amp;")",VLOOKUP($A259,入力シート➁!$A:$R,COLUMN(入力シート➁!H250),0)))</f>
        <v/>
      </c>
      <c r="Z259" s="198"/>
      <c r="AA259" s="198"/>
      <c r="AB259" s="124" t="str">
        <f ca="1">IF(OR(Y259="",COUNT(Y259)=0),"",VLOOKUP($A259,入力シート➁!$A:$R,COLUMN(入力シート➁!G250),0))</f>
        <v/>
      </c>
      <c r="AC259" s="121" t="str">
        <f ca="1">IF(AE259="","",IFERROR(VLOOKUP($A259,入力シート➁!$A:$R,COLUMN(入力シート➁!$C$7),0),""))</f>
        <v/>
      </c>
      <c r="AD259" s="125" t="str">
        <f ca="1">IF(OR(AH259="",VLOOKUP(A259,入力シート➁!$A:$R,COLUMN(入力シート➁!D250),0)=0),"",VLOOKUP(A259,入力シート➁!$A:$R,COLUMN(入力シート➁!D250),0))</f>
        <v/>
      </c>
      <c r="AE259" s="123" t="str">
        <f ca="1">IF(AD259="","",VLOOKUP($A259,入力シート➁!$A:$R,COLUMN(入力シート➁!$E$7),0))</f>
        <v/>
      </c>
      <c r="AF259" s="195" t="str">
        <f t="shared" ref="AF259:AF267" ca="1" si="47">IFERROR(IF(OR(AH259="",AH259&lt;=0),"",IF(AND(AE259="V",AC259&lt;&gt;""),ROUNDUP(AH259/(VALUE(LEFT(AC259,FIND("m",AC259)-1))*AD259),0),ROUNDUP(AH259/AD259,0))),"")</f>
        <v/>
      </c>
      <c r="AG259" s="199"/>
      <c r="AH259" s="197" t="str">
        <f ca="1">IF(VLOOKUP($A259,入力シート➁!$A:$R,COLUMN(入力シート➁!J250),0)=0,"",IF(VLOOKUP($A259,入力シート➁!$A:$R,COLUMN(入力シート➁!J250),0)&lt;0,"("&amp;-VLOOKUP($A259,入力シート➁!$A:$R,COLUMN(入力シート➁!J250),0)&amp;VLOOKUP($A259,入力シート➁!$A:$R,COLUMN(入力シート➁!K250),0)&amp;")",VLOOKUP($A259,入力シート➁!$A:$R,COLUMN(入力シート➁!J250),0)))</f>
        <v/>
      </c>
      <c r="AI259" s="198"/>
      <c r="AJ259" s="198"/>
      <c r="AK259" s="124" t="str">
        <f ca="1">IF(OR(AH259="",COUNT(AH259)=0),"",VLOOKUP($A259,入力シート➁!$A:$R,COLUMN(入力シート➁!G250),0))</f>
        <v/>
      </c>
      <c r="AL259" s="121" t="str">
        <f ca="1">IF(AN259="","",IFERROR(VLOOKUP($A259,入力シート➁!$A:$R,COLUMN(入力シート➁!$C$7),0),""))</f>
        <v/>
      </c>
      <c r="AM259" s="125" t="str">
        <f ca="1">IF(OR(AQ259=0,AQ259="",VLOOKUP(A259,入力シート➁!$A:$R,COLUMN(入力シート➁!D250),0)=0),"",VLOOKUP(A259,入力シート➁!$A:$R,COLUMN(入力シート➁!D250),0))</f>
        <v/>
      </c>
      <c r="AN259" s="123" t="str">
        <f ca="1">IF(AM259="","",VLOOKUP($A259,入力シート➁!$A:$R,COLUMN(入力シート➁!$E$7),0))</f>
        <v/>
      </c>
      <c r="AO259" s="195" t="str">
        <f t="shared" ref="AO259:AO267" ca="1" si="48">IFERROR(IF(OR(AQ259="",AQ259&lt;=0),"",IF(AND(AN259="V",AL259&lt;&gt;""),ROUNDUP(AQ259/(VALUE(LEFT(AL259,FIND("m",AL259)-1))*AM259),0),ROUNDUP(AQ259/AM259,0))),"")</f>
        <v/>
      </c>
      <c r="AP259" s="199"/>
      <c r="AQ259" s="197" t="str">
        <f ca="1">IF(AND(VLOOKUP($A259,入力シート➁!$A:$R,COLUMN(入力シート➁!L250),0)=0,VLOOKUP($A259,入力シート➁!$A:$R,COLUMN(入力シート➁!B250),0)=""),"",IF(VLOOKUP($A259,入力シート➁!$A:$R,COLUMN(入力シート➁!L250),0)&lt;0,"("&amp;-VLOOKUP($A259,入力シート➁!$A:$R,COLUMN(入力シート➁!L250),0)&amp;VLOOKUP($A259,入力シート➁!$A:$R,COLUMN(入力シート➁!M250),0)&amp;")",VLOOKUP($A259,入力シート➁!$A:$R,COLUMN(入力シート➁!L250),0)))</f>
        <v/>
      </c>
      <c r="AR259" s="198"/>
      <c r="AS259" s="198"/>
      <c r="AT259" s="124" t="str">
        <f ca="1">IF(OR(AQ259="",COUNT(AQ259)=0),"",VLOOKUP($A259,入力シート➁!$A:$R,COLUMN(入力シート➁!G250),0))</f>
        <v/>
      </c>
      <c r="AU259" s="200" t="str">
        <f ca="1">IF(VLOOKUP(A259,入力シート➁!$A:$R,COLUMN(入力シート➁!R250),0)=0,"",VLOOKUP(A259,入力シート➁!$A:$R,COLUMN(入力シート➁!R250),0))</f>
        <v/>
      </c>
      <c r="AV259" s="200"/>
      <c r="AW259" s="200"/>
      <c r="AX259" s="200"/>
      <c r="AY259" s="200"/>
      <c r="AZ259" s="200"/>
      <c r="BA259" s="200"/>
      <c r="BB259" s="200"/>
      <c r="BC259" s="200"/>
      <c r="BE259" s="17" t="str">
        <f ca="1">IF($B259="","非表示","表示")</f>
        <v>非表示</v>
      </c>
    </row>
    <row r="260" spans="1:57" ht="46.5" customHeight="1">
      <c r="A260" s="17">
        <f t="shared" ref="A260:A267" ca="1" si="49">OFFSET(A260,-1,0,1,1)+1</f>
        <v>83</v>
      </c>
      <c r="B260" s="192" t="str">
        <f ca="1">IF(AND(VLOOKUP(A260,入力シート➁!$A:$B,COLUMN(入力シート➁!$B$5),0)=0,AU260=""),"",IF(AND(VLOOKUP(A260,入力シート➁!$A:$B,COLUMN(入力シート➁!$B$5),0)=0,AU260&lt;&gt;""),IFERROR(IF(AND(OFFSET(B260,-2,0,1,1)=$B$14,OFFSET(B260,-19,0,1,1)="　　　　　　　〃"),OFFSET(B260,-20,0,1,1),IF(AND(OFFSET(B260,-2,0,1,1)=$B$14,OFFSET(B260,-19,0,1,1)&lt;&gt;"　　　　　　　〃"),OFFSET(B260,-19,0,1,1),"　　　　　　　〃")),"　　　　　　　〃"),(VLOOKUP(A260,入力シート➁!$A:$B,COLUMN(入力シート➁!$B$5),0))))</f>
        <v/>
      </c>
      <c r="C260" s="193"/>
      <c r="D260" s="193"/>
      <c r="E260" s="193"/>
      <c r="F260" s="193"/>
      <c r="G260" s="193"/>
      <c r="H260" s="193"/>
      <c r="I260" s="193"/>
      <c r="J260" s="194"/>
      <c r="K260" s="121" t="str">
        <f ca="1">IF(M260="","",IFERROR(VLOOKUP($A260,入力シート➁!$A:$R,COLUMN(入力シート➁!$C$7),0),""))</f>
        <v/>
      </c>
      <c r="L260" s="122" t="str">
        <f ca="1">IF(OR(P260="",VLOOKUP(A260,入力シート➁!$A:$R,COLUMN(入力シート➁!D251),0)=0),"",VLOOKUP(A260,入力シート➁!$A:$R,COLUMN(入力シート➁!D251),0))</f>
        <v/>
      </c>
      <c r="M260" s="123" t="str">
        <f ca="1">IF(L260="","",VLOOKUP($A260,入力シート➁!$A:$R,COLUMN(入力シート➁!$E$7),0))</f>
        <v/>
      </c>
      <c r="N260" s="195" t="str">
        <f t="shared" ca="1" si="45"/>
        <v/>
      </c>
      <c r="O260" s="196"/>
      <c r="P260" s="197" t="str">
        <f ca="1">IF(VLOOKUP($A260,入力シート➁!$A:$R,COLUMN(入力シート➁!F251),0)=0,"",IF(VLOOKUP($A260,入力シート➁!$A:$R,COLUMN(入力シート➁!F251),0)&lt;0,"("&amp;-VLOOKUP($A260,入力シート➁!$A:$R,COLUMN(入力シート➁!F251),0)&amp;VLOOKUP($A260,入力シート➁!$A:$R,COLUMN(入力シート➁!G251),0)&amp;")",VLOOKUP($A260,入力シート➁!$A:$R,COLUMN(入力シート➁!F251),0)))</f>
        <v/>
      </c>
      <c r="Q260" s="198"/>
      <c r="R260" s="198"/>
      <c r="S260" s="124" t="str">
        <f ca="1">IF(OR(P260="",COUNT(P260)=0),"",VLOOKUP(A260,入力シート➁!$A:$R,COLUMN(入力シート➁!G251),0))</f>
        <v/>
      </c>
      <c r="T260" s="121" t="str">
        <f ca="1">IF(V260="","",IFERROR(VLOOKUP($A260,入力シート➁!$A:$R,COLUMN(入力シート➁!$C$7),0),""))</f>
        <v/>
      </c>
      <c r="U260" s="125" t="str">
        <f ca="1">IF(OR(Y260="",VLOOKUP(A260,入力シート➁!$A:$R,COLUMN(入力シート➁!D251),0)=0),"",VLOOKUP(A260,入力シート➁!$A:$R,COLUMN(入力シート➁!D251),0))</f>
        <v/>
      </c>
      <c r="V260" s="123" t="str">
        <f ca="1">IF(U260="","",VLOOKUP($A260,入力シート➁!$A:$R,COLUMN(入力シート➁!$E$7),0))</f>
        <v/>
      </c>
      <c r="W260" s="195" t="str">
        <f t="shared" ca="1" si="46"/>
        <v/>
      </c>
      <c r="X260" s="199"/>
      <c r="Y260" s="197" t="str">
        <f ca="1">IF(VLOOKUP($A260,入力シート➁!$A:$R,COLUMN(入力シート➁!H251),0)=0,"",IF(VLOOKUP($A260,入力シート➁!$A:$R,COLUMN(入力シート➁!H251),0)&lt;0,"("&amp;-VLOOKUP($A260,入力シート➁!$A:$R,COLUMN(入力シート➁!H251),0)&amp;VLOOKUP($A260,入力シート➁!$A:$R,COLUMN(入力シート➁!I251),0)&amp;")",VLOOKUP($A260,入力シート➁!$A:$R,COLUMN(入力シート➁!H251),0)))</f>
        <v/>
      </c>
      <c r="Z260" s="198"/>
      <c r="AA260" s="198"/>
      <c r="AB260" s="124" t="str">
        <f ca="1">IF(OR(Y260="",COUNT(Y260)=0),"",VLOOKUP($A260,入力シート➁!$A:$R,COLUMN(入力シート➁!G251),0))</f>
        <v/>
      </c>
      <c r="AC260" s="121" t="str">
        <f ca="1">IF(AE260="","",IFERROR(VLOOKUP($A260,入力シート➁!$A:$R,COLUMN(入力シート➁!$C$7),0),""))</f>
        <v/>
      </c>
      <c r="AD260" s="125" t="str">
        <f ca="1">IF(OR(AH260="",VLOOKUP(A260,入力シート➁!$A:$R,COLUMN(入力シート➁!D251),0)=0),"",VLOOKUP(A260,入力シート➁!$A:$R,COLUMN(入力シート➁!D251),0))</f>
        <v/>
      </c>
      <c r="AE260" s="123" t="str">
        <f ca="1">IF(AD260="","",VLOOKUP($A260,入力シート➁!$A:$R,COLUMN(入力シート➁!$E$7),0))</f>
        <v/>
      </c>
      <c r="AF260" s="195" t="str">
        <f t="shared" ca="1" si="47"/>
        <v/>
      </c>
      <c r="AG260" s="199"/>
      <c r="AH260" s="197" t="str">
        <f ca="1">IF(VLOOKUP($A260,入力シート➁!$A:$R,COLUMN(入力シート➁!J251),0)=0,"",IF(VLOOKUP($A260,入力シート➁!$A:$R,COLUMN(入力シート➁!J251),0)&lt;0,"("&amp;-VLOOKUP($A260,入力シート➁!$A:$R,COLUMN(入力シート➁!J251),0)&amp;VLOOKUP($A260,入力シート➁!$A:$R,COLUMN(入力シート➁!K251),0)&amp;")",VLOOKUP($A260,入力シート➁!$A:$R,COLUMN(入力シート➁!J251),0)))</f>
        <v/>
      </c>
      <c r="AI260" s="198"/>
      <c r="AJ260" s="198"/>
      <c r="AK260" s="124" t="str">
        <f ca="1">IF(OR(AH260="",COUNT(AH260)=0),"",VLOOKUP($A260,入力シート➁!$A:$R,COLUMN(入力シート➁!G251),0))</f>
        <v/>
      </c>
      <c r="AL260" s="121" t="str">
        <f ca="1">IF(AN260="","",IFERROR(VLOOKUP($A260,入力シート➁!$A:$R,COLUMN(入力シート➁!$C$7),0),""))</f>
        <v/>
      </c>
      <c r="AM260" s="125" t="str">
        <f ca="1">IF(OR(AQ260=0,AQ260="",VLOOKUP(A260,入力シート➁!$A:$R,COLUMN(入力シート➁!D251),0)=0),"",VLOOKUP(A260,入力シート➁!$A:$R,COLUMN(入力シート➁!D251),0))</f>
        <v/>
      </c>
      <c r="AN260" s="123" t="str">
        <f ca="1">IF(AM260="","",VLOOKUP($A260,入力シート➁!$A:$R,COLUMN(入力シート➁!$E$7),0))</f>
        <v/>
      </c>
      <c r="AO260" s="195" t="str">
        <f t="shared" ca="1" si="48"/>
        <v/>
      </c>
      <c r="AP260" s="199"/>
      <c r="AQ260" s="197" t="str">
        <f ca="1">IF(AND(VLOOKUP($A260,入力シート➁!$A:$R,COLUMN(入力シート➁!L251),0)=0,VLOOKUP($A260,入力シート➁!$A:$R,COLUMN(入力シート➁!B251),0)=""),"",IF(VLOOKUP($A260,入力シート➁!$A:$R,COLUMN(入力シート➁!L251),0)&lt;0,"("&amp;-VLOOKUP($A260,入力シート➁!$A:$R,COLUMN(入力シート➁!L251),0)&amp;VLOOKUP($A260,入力シート➁!$A:$R,COLUMN(入力シート➁!M251),0)&amp;")",VLOOKUP($A260,入力シート➁!$A:$R,COLUMN(入力シート➁!L251),0)))</f>
        <v/>
      </c>
      <c r="AR260" s="198"/>
      <c r="AS260" s="198"/>
      <c r="AT260" s="124" t="str">
        <f ca="1">IF(OR(AQ260="",COUNT(AQ260)=0),"",VLOOKUP($A260,入力シート➁!$A:$R,COLUMN(入力シート➁!G251),0))</f>
        <v/>
      </c>
      <c r="AU260" s="200" t="str">
        <f ca="1">IF(VLOOKUP(A260,入力シート➁!$A:$R,COLUMN(入力シート➁!R251),0)=0,"",VLOOKUP(A260,入力シート➁!$A:$R,COLUMN(入力シート➁!R251),0))</f>
        <v/>
      </c>
      <c r="AV260" s="200"/>
      <c r="AW260" s="200"/>
      <c r="AX260" s="200"/>
      <c r="AY260" s="200"/>
      <c r="AZ260" s="200"/>
      <c r="BA260" s="200"/>
      <c r="BB260" s="200"/>
      <c r="BC260" s="200"/>
      <c r="BE260" s="17" t="str">
        <f ca="1">IF($B259="","非表示","表示")</f>
        <v>非表示</v>
      </c>
    </row>
    <row r="261" spans="1:57" ht="46.5" customHeight="1">
      <c r="A261" s="17">
        <f t="shared" ca="1" si="49"/>
        <v>84</v>
      </c>
      <c r="B261" s="192" t="str">
        <f ca="1">IF(AND(VLOOKUP(A261,入力シート➁!$A:$B,COLUMN(入力シート➁!$B$5),0)=0,AU261=""),"",IF(AND(VLOOKUP(A261,入力シート➁!$A:$B,COLUMN(入力シート➁!$B$5),0)=0,AU261&lt;&gt;""),IFERROR(IF(AND(OFFSET(B261,-2,0,1,1)=$B$14,OFFSET(B261,-19,0,1,1)="　　　　　　　〃"),OFFSET(B261,-20,0,1,1),IF(AND(OFFSET(B261,-2,0,1,1)=$B$14,OFFSET(B261,-19,0,1,1)&lt;&gt;"　　　　　　　〃"),OFFSET(B261,-19,0,1,1),"　　　　　　　〃")),"　　　　　　　〃"),(VLOOKUP(A261,入力シート➁!$A:$B,COLUMN(入力シート➁!$B$5),0))))</f>
        <v/>
      </c>
      <c r="C261" s="193"/>
      <c r="D261" s="193"/>
      <c r="E261" s="193"/>
      <c r="F261" s="193"/>
      <c r="G261" s="193"/>
      <c r="H261" s="193"/>
      <c r="I261" s="193"/>
      <c r="J261" s="194"/>
      <c r="K261" s="121" t="str">
        <f ca="1">IF(M261="","",IFERROR(VLOOKUP($A261,入力シート➁!$A:$R,COLUMN(入力シート➁!$C$7),0),""))</f>
        <v/>
      </c>
      <c r="L261" s="122" t="str">
        <f ca="1">IF(OR(P261="",VLOOKUP(A261,入力シート➁!$A:$R,COLUMN(入力シート➁!D252),0)=0),"",VLOOKUP(A261,入力シート➁!$A:$R,COLUMN(入力シート➁!D252),0))</f>
        <v/>
      </c>
      <c r="M261" s="123" t="str">
        <f ca="1">IF(L261="","",VLOOKUP($A261,入力シート➁!$A:$R,COLUMN(入力シート➁!$E$7),0))</f>
        <v/>
      </c>
      <c r="N261" s="195" t="str">
        <f t="shared" ca="1" si="45"/>
        <v/>
      </c>
      <c r="O261" s="196"/>
      <c r="P261" s="197" t="str">
        <f ca="1">IF(VLOOKUP($A261,入力シート➁!$A:$R,COLUMN(入力シート➁!F252),0)=0,"",IF(VLOOKUP($A261,入力シート➁!$A:$R,COLUMN(入力シート➁!F252),0)&lt;0,"("&amp;-VLOOKUP($A261,入力シート➁!$A:$R,COLUMN(入力シート➁!F252),0)&amp;VLOOKUP($A261,入力シート➁!$A:$R,COLUMN(入力シート➁!G252),0)&amp;")",VLOOKUP($A261,入力シート➁!$A:$R,COLUMN(入力シート➁!F252),0)))</f>
        <v/>
      </c>
      <c r="Q261" s="198"/>
      <c r="R261" s="198"/>
      <c r="S261" s="124" t="str">
        <f ca="1">IF(OR(P261="",COUNT(P261)=0),"",VLOOKUP(A261,入力シート➁!$A:$R,COLUMN(入力シート➁!G252),0))</f>
        <v/>
      </c>
      <c r="T261" s="121" t="str">
        <f ca="1">IF(V261="","",IFERROR(VLOOKUP($A261,入力シート➁!$A:$R,COLUMN(入力シート➁!$C$7),0),""))</f>
        <v/>
      </c>
      <c r="U261" s="125" t="str">
        <f ca="1">IF(OR(Y261="",VLOOKUP(A261,入力シート➁!$A:$R,COLUMN(入力シート➁!D252),0)=0),"",VLOOKUP(A261,入力シート➁!$A:$R,COLUMN(入力シート➁!D252),0))</f>
        <v/>
      </c>
      <c r="V261" s="123" t="str">
        <f ca="1">IF(U261="","",VLOOKUP($A261,入力シート➁!$A:$R,COLUMN(入力シート➁!$E$7),0))</f>
        <v/>
      </c>
      <c r="W261" s="195" t="str">
        <f t="shared" ca="1" si="46"/>
        <v/>
      </c>
      <c r="X261" s="199"/>
      <c r="Y261" s="197" t="str">
        <f ca="1">IF(VLOOKUP($A261,入力シート➁!$A:$R,COLUMN(入力シート➁!H252),0)=0,"",IF(VLOOKUP($A261,入力シート➁!$A:$R,COLUMN(入力シート➁!H252),0)&lt;0,"("&amp;-VLOOKUP($A261,入力シート➁!$A:$R,COLUMN(入力シート➁!H252),0)&amp;VLOOKUP($A261,入力シート➁!$A:$R,COLUMN(入力シート➁!I252),0)&amp;")",VLOOKUP($A261,入力シート➁!$A:$R,COLUMN(入力シート➁!H252),0)))</f>
        <v/>
      </c>
      <c r="Z261" s="198"/>
      <c r="AA261" s="198"/>
      <c r="AB261" s="124" t="str">
        <f ca="1">IF(OR(Y261="",COUNT(Y261)=0),"",VLOOKUP($A261,入力シート➁!$A:$R,COLUMN(入力シート➁!G252),0))</f>
        <v/>
      </c>
      <c r="AC261" s="121" t="str">
        <f ca="1">IF(AE261="","",IFERROR(VLOOKUP($A261,入力シート➁!$A:$R,COLUMN(入力シート➁!$C$7),0),""))</f>
        <v/>
      </c>
      <c r="AD261" s="125" t="str">
        <f ca="1">IF(OR(AH261="",VLOOKUP(A261,入力シート➁!$A:$R,COLUMN(入力シート➁!D252),0)=0),"",VLOOKUP(A261,入力シート➁!$A:$R,COLUMN(入力シート➁!D252),0))</f>
        <v/>
      </c>
      <c r="AE261" s="123" t="str">
        <f ca="1">IF(AD261="","",VLOOKUP($A261,入力シート➁!$A:$R,COLUMN(入力シート➁!$E$7),0))</f>
        <v/>
      </c>
      <c r="AF261" s="195" t="str">
        <f t="shared" ca="1" si="47"/>
        <v/>
      </c>
      <c r="AG261" s="199"/>
      <c r="AH261" s="197" t="str">
        <f ca="1">IF(VLOOKUP($A261,入力シート➁!$A:$R,COLUMN(入力シート➁!J252),0)=0,"",IF(VLOOKUP($A261,入力シート➁!$A:$R,COLUMN(入力シート➁!J252),0)&lt;0,"("&amp;-VLOOKUP($A261,入力シート➁!$A:$R,COLUMN(入力シート➁!J252),0)&amp;VLOOKUP($A261,入力シート➁!$A:$R,COLUMN(入力シート➁!K252),0)&amp;")",VLOOKUP($A261,入力シート➁!$A:$R,COLUMN(入力シート➁!J252),0)))</f>
        <v/>
      </c>
      <c r="AI261" s="198"/>
      <c r="AJ261" s="198"/>
      <c r="AK261" s="124" t="str">
        <f ca="1">IF(OR(AH261="",COUNT(AH261)=0),"",VLOOKUP($A261,入力シート➁!$A:$R,COLUMN(入力シート➁!G252),0))</f>
        <v/>
      </c>
      <c r="AL261" s="121" t="str">
        <f ca="1">IF(AN261="","",IFERROR(VLOOKUP($A261,入力シート➁!$A:$R,COLUMN(入力シート➁!$C$7),0),""))</f>
        <v/>
      </c>
      <c r="AM261" s="125" t="str">
        <f ca="1">IF(OR(AQ261=0,AQ261="",VLOOKUP(A261,入力シート➁!$A:$R,COLUMN(入力シート➁!D252),0)=0),"",VLOOKUP(A261,入力シート➁!$A:$R,COLUMN(入力シート➁!D252),0))</f>
        <v/>
      </c>
      <c r="AN261" s="123" t="str">
        <f ca="1">IF(AM261="","",VLOOKUP($A261,入力シート➁!$A:$R,COLUMN(入力シート➁!$E$7),0))</f>
        <v/>
      </c>
      <c r="AO261" s="195" t="str">
        <f t="shared" ca="1" si="48"/>
        <v/>
      </c>
      <c r="AP261" s="199"/>
      <c r="AQ261" s="197" t="str">
        <f ca="1">IF(AND(VLOOKUP($A261,入力シート➁!$A:$R,COLUMN(入力シート➁!L252),0)=0,VLOOKUP($A261,入力シート➁!$A:$R,COLUMN(入力シート➁!B252),0)=""),"",IF(VLOOKUP($A261,入力シート➁!$A:$R,COLUMN(入力シート➁!L252),0)&lt;0,"("&amp;-VLOOKUP($A261,入力シート➁!$A:$R,COLUMN(入力シート➁!L252),0)&amp;VLOOKUP($A261,入力シート➁!$A:$R,COLUMN(入力シート➁!M252),0)&amp;")",VLOOKUP($A261,入力シート➁!$A:$R,COLUMN(入力シート➁!L252),0)))</f>
        <v/>
      </c>
      <c r="AR261" s="198"/>
      <c r="AS261" s="198"/>
      <c r="AT261" s="124" t="str">
        <f ca="1">IF(OR(AQ261="",COUNT(AQ261)=0),"",VLOOKUP($A261,入力シート➁!$A:$R,COLUMN(入力シート➁!G252),0))</f>
        <v/>
      </c>
      <c r="AU261" s="200" t="str">
        <f ca="1">IF(VLOOKUP(A261,入力シート➁!$A:$R,COLUMN(入力シート➁!R252),0)=0,"",VLOOKUP(A261,入力シート➁!$A:$R,COLUMN(入力シート➁!R252),0))</f>
        <v/>
      </c>
      <c r="AV261" s="200"/>
      <c r="AW261" s="200"/>
      <c r="AX261" s="200"/>
      <c r="AY261" s="200"/>
      <c r="AZ261" s="200"/>
      <c r="BA261" s="200"/>
      <c r="BB261" s="200"/>
      <c r="BC261" s="200"/>
      <c r="BE261" s="17" t="str">
        <f ca="1">IF($B259="","非表示","表示")</f>
        <v>非表示</v>
      </c>
    </row>
    <row r="262" spans="1:57" ht="46.5" customHeight="1">
      <c r="A262" s="17">
        <f t="shared" ca="1" si="49"/>
        <v>85</v>
      </c>
      <c r="B262" s="192" t="str">
        <f ca="1">IF(AND(VLOOKUP(A262,入力シート➁!$A:$B,COLUMN(入力シート➁!$B$5),0)=0,AU262=""),"",IF(AND(VLOOKUP(A262,入力シート➁!$A:$B,COLUMN(入力シート➁!$B$5),0)=0,AU262&lt;&gt;""),IFERROR(IF(AND(OFFSET(B262,-2,0,1,1)=$B$14,OFFSET(B262,-19,0,1,1)="　　　　　　　〃"),OFFSET(B262,-20,0,1,1),IF(AND(OFFSET(B262,-2,0,1,1)=$B$14,OFFSET(B262,-19,0,1,1)&lt;&gt;"　　　　　　　〃"),OFFSET(B262,-19,0,1,1),"　　　　　　　〃")),"　　　　　　　〃"),(VLOOKUP(A262,入力シート➁!$A:$B,COLUMN(入力シート➁!$B$5),0))))</f>
        <v/>
      </c>
      <c r="C262" s="193"/>
      <c r="D262" s="193"/>
      <c r="E262" s="193"/>
      <c r="F262" s="193"/>
      <c r="G262" s="193"/>
      <c r="H262" s="193"/>
      <c r="I262" s="193"/>
      <c r="J262" s="194"/>
      <c r="K262" s="121" t="str">
        <f ca="1">IF(M262="","",IFERROR(VLOOKUP($A262,入力シート➁!$A:$R,COLUMN(入力シート➁!$C$7),0),""))</f>
        <v/>
      </c>
      <c r="L262" s="122" t="str">
        <f ca="1">IF(OR(P262="",VLOOKUP(A262,入力シート➁!$A:$R,COLUMN(入力シート➁!D253),0)=0),"",VLOOKUP(A262,入力シート➁!$A:$R,COLUMN(入力シート➁!D253),0))</f>
        <v/>
      </c>
      <c r="M262" s="123" t="str">
        <f ca="1">IF(L262="","",VLOOKUP($A262,入力シート➁!$A:$R,COLUMN(入力シート➁!$E$7),0))</f>
        <v/>
      </c>
      <c r="N262" s="195" t="str">
        <f t="shared" ca="1" si="45"/>
        <v/>
      </c>
      <c r="O262" s="196"/>
      <c r="P262" s="197" t="str">
        <f ca="1">IF(VLOOKUP($A262,入力シート➁!$A:$R,COLUMN(入力シート➁!F253),0)=0,"",IF(VLOOKUP($A262,入力シート➁!$A:$R,COLUMN(入力シート➁!F253),0)&lt;0,"("&amp;-VLOOKUP($A262,入力シート➁!$A:$R,COLUMN(入力シート➁!F253),0)&amp;VLOOKUP($A262,入力シート➁!$A:$R,COLUMN(入力シート➁!G253),0)&amp;")",VLOOKUP($A262,入力シート➁!$A:$R,COLUMN(入力シート➁!F253),0)))</f>
        <v/>
      </c>
      <c r="Q262" s="198"/>
      <c r="R262" s="198"/>
      <c r="S262" s="124" t="str">
        <f ca="1">IF(OR(P262="",COUNT(P262)=0),"",VLOOKUP(A262,入力シート➁!$A:$R,COLUMN(入力シート➁!G253),0))</f>
        <v/>
      </c>
      <c r="T262" s="121" t="str">
        <f ca="1">IF(V262="","",IFERROR(VLOOKUP($A262,入力シート➁!$A:$R,COLUMN(入力シート➁!$C$7),0),""))</f>
        <v/>
      </c>
      <c r="U262" s="125" t="str">
        <f ca="1">IF(OR(Y262="",VLOOKUP(A262,入力シート➁!$A:$R,COLUMN(入力シート➁!D253),0)=0),"",VLOOKUP(A262,入力シート➁!$A:$R,COLUMN(入力シート➁!D253),0))</f>
        <v/>
      </c>
      <c r="V262" s="123" t="str">
        <f ca="1">IF(U262="","",VLOOKUP($A262,入力シート➁!$A:$R,COLUMN(入力シート➁!$E$7),0))</f>
        <v/>
      </c>
      <c r="W262" s="195" t="str">
        <f t="shared" ca="1" si="46"/>
        <v/>
      </c>
      <c r="X262" s="199"/>
      <c r="Y262" s="197" t="str">
        <f ca="1">IF(VLOOKUP($A262,入力シート➁!$A:$R,COLUMN(入力シート➁!H253),0)=0,"",IF(VLOOKUP($A262,入力シート➁!$A:$R,COLUMN(入力シート➁!H253),0)&lt;0,"("&amp;-VLOOKUP($A262,入力シート➁!$A:$R,COLUMN(入力シート➁!H253),0)&amp;VLOOKUP($A262,入力シート➁!$A:$R,COLUMN(入力シート➁!I253),0)&amp;")",VLOOKUP($A262,入力シート➁!$A:$R,COLUMN(入力シート➁!H253),0)))</f>
        <v/>
      </c>
      <c r="Z262" s="198"/>
      <c r="AA262" s="198"/>
      <c r="AB262" s="124" t="str">
        <f ca="1">IF(OR(Y262="",COUNT(Y262)=0),"",VLOOKUP($A262,入力シート➁!$A:$R,COLUMN(入力シート➁!G253),0))</f>
        <v/>
      </c>
      <c r="AC262" s="121" t="str">
        <f ca="1">IF(AE262="","",IFERROR(VLOOKUP($A262,入力シート➁!$A:$R,COLUMN(入力シート➁!$C$7),0),""))</f>
        <v/>
      </c>
      <c r="AD262" s="125" t="str">
        <f ca="1">IF(OR(AH262="",VLOOKUP(A262,入力シート➁!$A:$R,COLUMN(入力シート➁!D253),0)=0),"",VLOOKUP(A262,入力シート➁!$A:$R,COLUMN(入力シート➁!D253),0))</f>
        <v/>
      </c>
      <c r="AE262" s="123" t="str">
        <f ca="1">IF(AD262="","",VLOOKUP($A262,入力シート➁!$A:$R,COLUMN(入力シート➁!$E$7),0))</f>
        <v/>
      </c>
      <c r="AF262" s="195" t="str">
        <f t="shared" ca="1" si="47"/>
        <v/>
      </c>
      <c r="AG262" s="199"/>
      <c r="AH262" s="197" t="str">
        <f ca="1">IF(VLOOKUP($A262,入力シート➁!$A:$R,COLUMN(入力シート➁!J253),0)=0,"",IF(VLOOKUP($A262,入力シート➁!$A:$R,COLUMN(入力シート➁!J253),0)&lt;0,"("&amp;-VLOOKUP($A262,入力シート➁!$A:$R,COLUMN(入力シート➁!J253),0)&amp;VLOOKUP($A262,入力シート➁!$A:$R,COLUMN(入力シート➁!K253),0)&amp;")",VLOOKUP($A262,入力シート➁!$A:$R,COLUMN(入力シート➁!J253),0)))</f>
        <v/>
      </c>
      <c r="AI262" s="198"/>
      <c r="AJ262" s="198"/>
      <c r="AK262" s="124" t="str">
        <f ca="1">IF(OR(AH262="",COUNT(AH262)=0),"",VLOOKUP($A262,入力シート➁!$A:$R,COLUMN(入力シート➁!G253),0))</f>
        <v/>
      </c>
      <c r="AL262" s="121" t="str">
        <f ca="1">IF(AN262="","",IFERROR(VLOOKUP($A262,入力シート➁!$A:$R,COLUMN(入力シート➁!$C$7),0),""))</f>
        <v/>
      </c>
      <c r="AM262" s="125" t="str">
        <f ca="1">IF(OR(AQ262=0,AQ262="",VLOOKUP(A262,入力シート➁!$A:$R,COLUMN(入力シート➁!D253),0)=0),"",VLOOKUP(A262,入力シート➁!$A:$R,COLUMN(入力シート➁!D253),0))</f>
        <v/>
      </c>
      <c r="AN262" s="123" t="str">
        <f ca="1">IF(AM262="","",VLOOKUP($A262,入力シート➁!$A:$R,COLUMN(入力シート➁!$E$7),0))</f>
        <v/>
      </c>
      <c r="AO262" s="195" t="str">
        <f t="shared" ca="1" si="48"/>
        <v/>
      </c>
      <c r="AP262" s="199"/>
      <c r="AQ262" s="197" t="str">
        <f ca="1">IF(AND(VLOOKUP($A262,入力シート➁!$A:$R,COLUMN(入力シート➁!L253),0)=0,VLOOKUP($A262,入力シート➁!$A:$R,COLUMN(入力シート➁!B253),0)=""),"",IF(VLOOKUP($A262,入力シート➁!$A:$R,COLUMN(入力シート➁!L253),0)&lt;0,"("&amp;-VLOOKUP($A262,入力シート➁!$A:$R,COLUMN(入力シート➁!L253),0)&amp;VLOOKUP($A262,入力シート➁!$A:$R,COLUMN(入力シート➁!M253),0)&amp;")",VLOOKUP($A262,入力シート➁!$A:$R,COLUMN(入力シート➁!L253),0)))</f>
        <v/>
      </c>
      <c r="AR262" s="198"/>
      <c r="AS262" s="198"/>
      <c r="AT262" s="124" t="str">
        <f ca="1">IF(OR(AQ262="",COUNT(AQ262)=0),"",VLOOKUP($A262,入力シート➁!$A:$R,COLUMN(入力シート➁!G253),0))</f>
        <v/>
      </c>
      <c r="AU262" s="200" t="str">
        <f ca="1">IF(VLOOKUP(A262,入力シート➁!$A:$R,COLUMN(入力シート➁!R253),0)=0,"",VLOOKUP(A262,入力シート➁!$A:$R,COLUMN(入力シート➁!R253),0))</f>
        <v/>
      </c>
      <c r="AV262" s="200"/>
      <c r="AW262" s="200"/>
      <c r="AX262" s="200"/>
      <c r="AY262" s="200"/>
      <c r="AZ262" s="200"/>
      <c r="BA262" s="200"/>
      <c r="BB262" s="200"/>
      <c r="BC262" s="200"/>
      <c r="BE262" s="17" t="str">
        <f ca="1">IF($B259="","非表示","表示")</f>
        <v>非表示</v>
      </c>
    </row>
    <row r="263" spans="1:57" ht="46.5" customHeight="1">
      <c r="A263" s="17">
        <f t="shared" ca="1" si="49"/>
        <v>86</v>
      </c>
      <c r="B263" s="192" t="str">
        <f ca="1">IF(AND(VLOOKUP(A263,入力シート➁!$A:$B,COLUMN(入力シート➁!$B$5),0)=0,AU263=""),"",IF(AND(VLOOKUP(A263,入力シート➁!$A:$B,COLUMN(入力シート➁!$B$5),0)=0,AU263&lt;&gt;""),IFERROR(IF(AND(OFFSET(B263,-2,0,1,1)=$B$14,OFFSET(B263,-19,0,1,1)="　　　　　　　〃"),OFFSET(B263,-20,0,1,1),IF(AND(OFFSET(B263,-2,0,1,1)=$B$14,OFFSET(B263,-19,0,1,1)&lt;&gt;"　　　　　　　〃"),OFFSET(B263,-19,0,1,1),"　　　　　　　〃")),"　　　　　　　〃"),(VLOOKUP(A263,入力シート➁!$A:$B,COLUMN(入力シート➁!$B$5),0))))</f>
        <v/>
      </c>
      <c r="C263" s="193"/>
      <c r="D263" s="193"/>
      <c r="E263" s="193"/>
      <c r="F263" s="193"/>
      <c r="G263" s="193"/>
      <c r="H263" s="193"/>
      <c r="I263" s="193"/>
      <c r="J263" s="194"/>
      <c r="K263" s="121" t="str">
        <f ca="1">IF(M263="","",IFERROR(VLOOKUP($A263,入力シート➁!$A:$R,COLUMN(入力シート➁!$C$7),0),""))</f>
        <v/>
      </c>
      <c r="L263" s="122" t="str">
        <f ca="1">IF(OR(P263="",VLOOKUP(A263,入力シート➁!$A:$R,COLUMN(入力シート➁!D254),0)=0),"",VLOOKUP(A263,入力シート➁!$A:$R,COLUMN(入力シート➁!D254),0))</f>
        <v/>
      </c>
      <c r="M263" s="123" t="str">
        <f ca="1">IF(L263="","",VLOOKUP($A263,入力シート➁!$A:$R,COLUMN(入力シート➁!$E$7),0))</f>
        <v/>
      </c>
      <c r="N263" s="195" t="str">
        <f t="shared" ca="1" si="45"/>
        <v/>
      </c>
      <c r="O263" s="196"/>
      <c r="P263" s="197" t="str">
        <f ca="1">IF(VLOOKUP($A263,入力シート➁!$A:$R,COLUMN(入力シート➁!F254),0)=0,"",IF(VLOOKUP($A263,入力シート➁!$A:$R,COLUMN(入力シート➁!F254),0)&lt;0,"("&amp;-VLOOKUP($A263,入力シート➁!$A:$R,COLUMN(入力シート➁!F254),0)&amp;VLOOKUP($A263,入力シート➁!$A:$R,COLUMN(入力シート➁!G254),0)&amp;")",VLOOKUP($A263,入力シート➁!$A:$R,COLUMN(入力シート➁!F254),0)))</f>
        <v/>
      </c>
      <c r="Q263" s="198"/>
      <c r="R263" s="198"/>
      <c r="S263" s="124" t="str">
        <f ca="1">IF(OR(P263="",COUNT(P263)=0),"",VLOOKUP(A263,入力シート➁!$A:$R,COLUMN(入力シート➁!G254),0))</f>
        <v/>
      </c>
      <c r="T263" s="121" t="str">
        <f ca="1">IF(V263="","",IFERROR(VLOOKUP($A263,入力シート➁!$A:$R,COLUMN(入力シート➁!$C$7),0),""))</f>
        <v/>
      </c>
      <c r="U263" s="125" t="str">
        <f ca="1">IF(OR(Y263="",VLOOKUP(A263,入力シート➁!$A:$R,COLUMN(入力シート➁!D254),0)=0),"",VLOOKUP(A263,入力シート➁!$A:$R,COLUMN(入力シート➁!D254),0))</f>
        <v/>
      </c>
      <c r="V263" s="123" t="str">
        <f ca="1">IF(U263="","",VLOOKUP($A263,入力シート➁!$A:$R,COLUMN(入力シート➁!$E$7),0))</f>
        <v/>
      </c>
      <c r="W263" s="195" t="str">
        <f t="shared" ca="1" si="46"/>
        <v/>
      </c>
      <c r="X263" s="199"/>
      <c r="Y263" s="197" t="str">
        <f ca="1">IF(VLOOKUP($A263,入力シート➁!$A:$R,COLUMN(入力シート➁!H254),0)=0,"",IF(VLOOKUP($A263,入力シート➁!$A:$R,COLUMN(入力シート➁!H254),0)&lt;0,"("&amp;-VLOOKUP($A263,入力シート➁!$A:$R,COLUMN(入力シート➁!H254),0)&amp;VLOOKUP($A263,入力シート➁!$A:$R,COLUMN(入力シート➁!I254),0)&amp;")",VLOOKUP($A263,入力シート➁!$A:$R,COLUMN(入力シート➁!H254),0)))</f>
        <v/>
      </c>
      <c r="Z263" s="198"/>
      <c r="AA263" s="198"/>
      <c r="AB263" s="124" t="str">
        <f ca="1">IF(OR(Y263="",COUNT(Y263)=0),"",VLOOKUP($A263,入力シート➁!$A:$R,COLUMN(入力シート➁!G254),0))</f>
        <v/>
      </c>
      <c r="AC263" s="121" t="str">
        <f ca="1">IF(AE263="","",IFERROR(VLOOKUP($A263,入力シート➁!$A:$R,COLUMN(入力シート➁!$C$7),0),""))</f>
        <v/>
      </c>
      <c r="AD263" s="125" t="str">
        <f ca="1">IF(OR(AH263="",VLOOKUP(A263,入力シート➁!$A:$R,COLUMN(入力シート➁!D254),0)=0),"",VLOOKUP(A263,入力シート➁!$A:$R,COLUMN(入力シート➁!D254),0))</f>
        <v/>
      </c>
      <c r="AE263" s="123" t="str">
        <f ca="1">IF(AD263="","",VLOOKUP($A263,入力シート➁!$A:$R,COLUMN(入力シート➁!$E$7),0))</f>
        <v/>
      </c>
      <c r="AF263" s="195" t="str">
        <f t="shared" ca="1" si="47"/>
        <v/>
      </c>
      <c r="AG263" s="199"/>
      <c r="AH263" s="197" t="str">
        <f ca="1">IF(VLOOKUP($A263,入力シート➁!$A:$R,COLUMN(入力シート➁!J254),0)=0,"",IF(VLOOKUP($A263,入力シート➁!$A:$R,COLUMN(入力シート➁!J254),0)&lt;0,"("&amp;-VLOOKUP($A263,入力シート➁!$A:$R,COLUMN(入力シート➁!J254),0)&amp;VLOOKUP($A263,入力シート➁!$A:$R,COLUMN(入力シート➁!K254),0)&amp;")",VLOOKUP($A263,入力シート➁!$A:$R,COLUMN(入力シート➁!J254),0)))</f>
        <v/>
      </c>
      <c r="AI263" s="198"/>
      <c r="AJ263" s="198"/>
      <c r="AK263" s="124" t="str">
        <f ca="1">IF(OR(AH263="",COUNT(AH263)=0),"",VLOOKUP($A263,入力シート➁!$A:$R,COLUMN(入力シート➁!G254),0))</f>
        <v/>
      </c>
      <c r="AL263" s="121" t="str">
        <f ca="1">IF(AN263="","",IFERROR(VLOOKUP($A263,入力シート➁!$A:$R,COLUMN(入力シート➁!$C$7),0),""))</f>
        <v/>
      </c>
      <c r="AM263" s="125" t="str">
        <f ca="1">IF(OR(AQ263=0,AQ263="",VLOOKUP(A263,入力シート➁!$A:$R,COLUMN(入力シート➁!D254),0)=0),"",VLOOKUP(A263,入力シート➁!$A:$R,COLUMN(入力シート➁!D254),0))</f>
        <v/>
      </c>
      <c r="AN263" s="123" t="str">
        <f ca="1">IF(AM263="","",VLOOKUP($A263,入力シート➁!$A:$R,COLUMN(入力シート➁!$E$7),0))</f>
        <v/>
      </c>
      <c r="AO263" s="195" t="str">
        <f t="shared" ca="1" si="48"/>
        <v/>
      </c>
      <c r="AP263" s="199"/>
      <c r="AQ263" s="197" t="str">
        <f ca="1">IF(AND(VLOOKUP($A263,入力シート➁!$A:$R,COLUMN(入力シート➁!L254),0)=0,VLOOKUP($A263,入力シート➁!$A:$R,COLUMN(入力シート➁!B254),0)=""),"",IF(VLOOKUP($A263,入力シート➁!$A:$R,COLUMN(入力シート➁!L254),0)&lt;0,"("&amp;-VLOOKUP($A263,入力シート➁!$A:$R,COLUMN(入力シート➁!L254),0)&amp;VLOOKUP($A263,入力シート➁!$A:$R,COLUMN(入力シート➁!M254),0)&amp;")",VLOOKUP($A263,入力シート➁!$A:$R,COLUMN(入力シート➁!L254),0)))</f>
        <v/>
      </c>
      <c r="AR263" s="198"/>
      <c r="AS263" s="198"/>
      <c r="AT263" s="124" t="str">
        <f ca="1">IF(OR(AQ263="",COUNT(AQ263)=0),"",VLOOKUP($A263,入力シート➁!$A:$R,COLUMN(入力シート➁!G254),0))</f>
        <v/>
      </c>
      <c r="AU263" s="200" t="str">
        <f ca="1">IF(VLOOKUP(A263,入力シート➁!$A:$R,COLUMN(入力シート➁!R254),0)=0,"",VLOOKUP(A263,入力シート➁!$A:$R,COLUMN(入力シート➁!R254),0))</f>
        <v/>
      </c>
      <c r="AV263" s="200"/>
      <c r="AW263" s="200"/>
      <c r="AX263" s="200"/>
      <c r="AY263" s="200"/>
      <c r="AZ263" s="200"/>
      <c r="BA263" s="200"/>
      <c r="BB263" s="200"/>
      <c r="BC263" s="200"/>
      <c r="BE263" s="17" t="str">
        <f ca="1">IF($B259="","非表示","表示")</f>
        <v>非表示</v>
      </c>
    </row>
    <row r="264" spans="1:57" ht="46.5" customHeight="1">
      <c r="A264" s="17">
        <f t="shared" ca="1" si="49"/>
        <v>87</v>
      </c>
      <c r="B264" s="192" t="str">
        <f ca="1">IF(AND(VLOOKUP(A264,入力シート➁!$A:$B,COLUMN(入力シート➁!$B$5),0)=0,AU264=""),"",IF(AND(VLOOKUP(A264,入力シート➁!$A:$B,COLUMN(入力シート➁!$B$5),0)=0,AU264&lt;&gt;""),IFERROR(IF(AND(OFFSET(B264,-2,0,1,1)=$B$14,OFFSET(B264,-19,0,1,1)="　　　　　　　〃"),OFFSET(B264,-20,0,1,1),IF(AND(OFFSET(B264,-2,0,1,1)=$B$14,OFFSET(B264,-19,0,1,1)&lt;&gt;"　　　　　　　〃"),OFFSET(B264,-19,0,1,1),"　　　　　　　〃")),"　　　　　　　〃"),(VLOOKUP(A264,入力シート➁!$A:$B,COLUMN(入力シート➁!$B$5),0))))</f>
        <v/>
      </c>
      <c r="C264" s="193"/>
      <c r="D264" s="193"/>
      <c r="E264" s="193"/>
      <c r="F264" s="193"/>
      <c r="G264" s="193"/>
      <c r="H264" s="193"/>
      <c r="I264" s="193"/>
      <c r="J264" s="194"/>
      <c r="K264" s="121" t="str">
        <f ca="1">IF(M264="","",IFERROR(VLOOKUP($A264,入力シート➁!$A:$R,COLUMN(入力シート➁!$C$7),0),""))</f>
        <v/>
      </c>
      <c r="L264" s="122" t="str">
        <f ca="1">IF(OR(P264="",VLOOKUP(A264,入力シート➁!$A:$R,COLUMN(入力シート➁!D255),0)=0),"",VLOOKUP(A264,入力シート➁!$A:$R,COLUMN(入力シート➁!D255),0))</f>
        <v/>
      </c>
      <c r="M264" s="123" t="str">
        <f ca="1">IF(L264="","",VLOOKUP($A264,入力シート➁!$A:$R,COLUMN(入力シート➁!$E$7),0))</f>
        <v/>
      </c>
      <c r="N264" s="195" t="str">
        <f t="shared" ca="1" si="45"/>
        <v/>
      </c>
      <c r="O264" s="196"/>
      <c r="P264" s="197" t="str">
        <f ca="1">IF(VLOOKUP($A264,入力シート➁!$A:$R,COLUMN(入力シート➁!F255),0)=0,"",IF(VLOOKUP($A264,入力シート➁!$A:$R,COLUMN(入力シート➁!F255),0)&lt;0,"("&amp;-VLOOKUP($A264,入力シート➁!$A:$R,COLUMN(入力シート➁!F255),0)&amp;VLOOKUP($A264,入力シート➁!$A:$R,COLUMN(入力シート➁!G255),0)&amp;")",VLOOKUP($A264,入力シート➁!$A:$R,COLUMN(入力シート➁!F255),0)))</f>
        <v/>
      </c>
      <c r="Q264" s="198"/>
      <c r="R264" s="198"/>
      <c r="S264" s="124" t="str">
        <f ca="1">IF(OR(P264="",COUNT(P264)=0),"",VLOOKUP(A264,入力シート➁!$A:$R,COLUMN(入力シート➁!G255),0))</f>
        <v/>
      </c>
      <c r="T264" s="121" t="str">
        <f ca="1">IF(V264="","",IFERROR(VLOOKUP($A264,入力シート➁!$A:$R,COLUMN(入力シート➁!$C$7),0),""))</f>
        <v/>
      </c>
      <c r="U264" s="125" t="str">
        <f ca="1">IF(OR(Y264="",VLOOKUP(A264,入力シート➁!$A:$R,COLUMN(入力シート➁!D255),0)=0),"",VLOOKUP(A264,入力シート➁!$A:$R,COLUMN(入力シート➁!D255),0))</f>
        <v/>
      </c>
      <c r="V264" s="123" t="str">
        <f ca="1">IF(U264="","",VLOOKUP($A264,入力シート➁!$A:$R,COLUMN(入力シート➁!$E$7),0))</f>
        <v/>
      </c>
      <c r="W264" s="195" t="str">
        <f t="shared" ca="1" si="46"/>
        <v/>
      </c>
      <c r="X264" s="199"/>
      <c r="Y264" s="197" t="str">
        <f ca="1">IF(VLOOKUP($A264,入力シート➁!$A:$R,COLUMN(入力シート➁!H255),0)=0,"",IF(VLOOKUP($A264,入力シート➁!$A:$R,COLUMN(入力シート➁!H255),0)&lt;0,"("&amp;-VLOOKUP($A264,入力シート➁!$A:$R,COLUMN(入力シート➁!H255),0)&amp;VLOOKUP($A264,入力シート➁!$A:$R,COLUMN(入力シート➁!I255),0)&amp;")",VLOOKUP($A264,入力シート➁!$A:$R,COLUMN(入力シート➁!H255),0)))</f>
        <v/>
      </c>
      <c r="Z264" s="198"/>
      <c r="AA264" s="198"/>
      <c r="AB264" s="124" t="str">
        <f ca="1">IF(OR(Y264="",COUNT(Y264)=0),"",VLOOKUP($A264,入力シート➁!$A:$R,COLUMN(入力シート➁!G255),0))</f>
        <v/>
      </c>
      <c r="AC264" s="121" t="str">
        <f ca="1">IF(AE264="","",IFERROR(VLOOKUP($A264,入力シート➁!$A:$R,COLUMN(入力シート➁!$C$7),0),""))</f>
        <v/>
      </c>
      <c r="AD264" s="125" t="str">
        <f ca="1">IF(OR(AH264="",VLOOKUP(A264,入力シート➁!$A:$R,COLUMN(入力シート➁!D255),0)=0),"",VLOOKUP(A264,入力シート➁!$A:$R,COLUMN(入力シート➁!D255),0))</f>
        <v/>
      </c>
      <c r="AE264" s="123" t="str">
        <f ca="1">IF(AD264="","",VLOOKUP($A264,入力シート➁!$A:$R,COLUMN(入力シート➁!$E$7),0))</f>
        <v/>
      </c>
      <c r="AF264" s="195" t="str">
        <f t="shared" ca="1" si="47"/>
        <v/>
      </c>
      <c r="AG264" s="199"/>
      <c r="AH264" s="197" t="str">
        <f ca="1">IF(VLOOKUP($A264,入力シート➁!$A:$R,COLUMN(入力シート➁!J255),0)=0,"",IF(VLOOKUP($A264,入力シート➁!$A:$R,COLUMN(入力シート➁!J255),0)&lt;0,"("&amp;-VLOOKUP($A264,入力シート➁!$A:$R,COLUMN(入力シート➁!J255),0)&amp;VLOOKUP($A264,入力シート➁!$A:$R,COLUMN(入力シート➁!K255),0)&amp;")",VLOOKUP($A264,入力シート➁!$A:$R,COLUMN(入力シート➁!J255),0)))</f>
        <v/>
      </c>
      <c r="AI264" s="198"/>
      <c r="AJ264" s="198"/>
      <c r="AK264" s="124" t="str">
        <f ca="1">IF(OR(AH264="",COUNT(AH264)=0),"",VLOOKUP($A264,入力シート➁!$A:$R,COLUMN(入力シート➁!G255),0))</f>
        <v/>
      </c>
      <c r="AL264" s="121" t="str">
        <f ca="1">IF(AN264="","",IFERROR(VLOOKUP($A264,入力シート➁!$A:$R,COLUMN(入力シート➁!$C$7),0),""))</f>
        <v/>
      </c>
      <c r="AM264" s="125" t="str">
        <f ca="1">IF(OR(AQ264=0,AQ264="",VLOOKUP(A264,入力シート➁!$A:$R,COLUMN(入力シート➁!D255),0)=0),"",VLOOKUP(A264,入力シート➁!$A:$R,COLUMN(入力シート➁!D255),0))</f>
        <v/>
      </c>
      <c r="AN264" s="123" t="str">
        <f ca="1">IF(AM264="","",VLOOKUP($A264,入力シート➁!$A:$R,COLUMN(入力シート➁!$E$7),0))</f>
        <v/>
      </c>
      <c r="AO264" s="195" t="str">
        <f t="shared" ca="1" si="48"/>
        <v/>
      </c>
      <c r="AP264" s="199"/>
      <c r="AQ264" s="197" t="str">
        <f ca="1">IF(AND(VLOOKUP($A264,入力シート➁!$A:$R,COLUMN(入力シート➁!L255),0)=0,VLOOKUP($A264,入力シート➁!$A:$R,COLUMN(入力シート➁!B255),0)=""),"",IF(VLOOKUP($A264,入力シート➁!$A:$R,COLUMN(入力シート➁!L255),0)&lt;0,"("&amp;-VLOOKUP($A264,入力シート➁!$A:$R,COLUMN(入力シート➁!L255),0)&amp;VLOOKUP($A264,入力シート➁!$A:$R,COLUMN(入力シート➁!M255),0)&amp;")",VLOOKUP($A264,入力シート➁!$A:$R,COLUMN(入力シート➁!L255),0)))</f>
        <v/>
      </c>
      <c r="AR264" s="198"/>
      <c r="AS264" s="198"/>
      <c r="AT264" s="124" t="str">
        <f ca="1">IF(OR(AQ264="",COUNT(AQ264)=0),"",VLOOKUP($A264,入力シート➁!$A:$R,COLUMN(入力シート➁!G255),0))</f>
        <v/>
      </c>
      <c r="AU264" s="200" t="str">
        <f ca="1">IF(VLOOKUP(A264,入力シート➁!$A:$R,COLUMN(入力シート➁!R255),0)=0,"",VLOOKUP(A264,入力シート➁!$A:$R,COLUMN(入力シート➁!R255),0))</f>
        <v/>
      </c>
      <c r="AV264" s="200"/>
      <c r="AW264" s="200"/>
      <c r="AX264" s="200"/>
      <c r="AY264" s="200"/>
      <c r="AZ264" s="200"/>
      <c r="BA264" s="200"/>
      <c r="BB264" s="200"/>
      <c r="BC264" s="200"/>
      <c r="BE264" s="17" t="str">
        <f ca="1">IF($B259="","非表示","表示")</f>
        <v>非表示</v>
      </c>
    </row>
    <row r="265" spans="1:57" ht="46.5" customHeight="1">
      <c r="A265" s="17">
        <f t="shared" ca="1" si="49"/>
        <v>88</v>
      </c>
      <c r="B265" s="192" t="str">
        <f ca="1">IF(AND(VLOOKUP(A265,入力シート➁!$A:$B,COLUMN(入力シート➁!$B$5),0)=0,AU265=""),"",IF(AND(VLOOKUP(A265,入力シート➁!$A:$B,COLUMN(入力シート➁!$B$5),0)=0,AU265&lt;&gt;""),IFERROR(IF(AND(OFFSET(B265,-2,0,1,1)=$B$14,OFFSET(B265,-19,0,1,1)="　　　　　　　〃"),OFFSET(B265,-20,0,1,1),IF(AND(OFFSET(B265,-2,0,1,1)=$B$14,OFFSET(B265,-19,0,1,1)&lt;&gt;"　　　　　　　〃"),OFFSET(B265,-19,0,1,1),"　　　　　　　〃")),"　　　　　　　〃"),(VLOOKUP(A265,入力シート➁!$A:$B,COLUMN(入力シート➁!$B$5),0))))</f>
        <v/>
      </c>
      <c r="C265" s="193"/>
      <c r="D265" s="193"/>
      <c r="E265" s="193"/>
      <c r="F265" s="193"/>
      <c r="G265" s="193"/>
      <c r="H265" s="193"/>
      <c r="I265" s="193"/>
      <c r="J265" s="194"/>
      <c r="K265" s="121" t="str">
        <f ca="1">IF(M265="","",IFERROR(VLOOKUP($A265,入力シート➁!$A:$R,COLUMN(入力シート➁!$C$7),0),""))</f>
        <v/>
      </c>
      <c r="L265" s="122" t="str">
        <f ca="1">IF(OR(P265="",VLOOKUP(A265,入力シート➁!$A:$R,COLUMN(入力シート➁!D256),0)=0),"",VLOOKUP(A265,入力シート➁!$A:$R,COLUMN(入力シート➁!D256),0))</f>
        <v/>
      </c>
      <c r="M265" s="123" t="str">
        <f ca="1">IF(L265="","",VLOOKUP($A265,入力シート➁!$A:$R,COLUMN(入力シート➁!$E$7),0))</f>
        <v/>
      </c>
      <c r="N265" s="195" t="str">
        <f t="shared" ca="1" si="45"/>
        <v/>
      </c>
      <c r="O265" s="196"/>
      <c r="P265" s="197" t="str">
        <f ca="1">IF(VLOOKUP($A265,入力シート➁!$A:$R,COLUMN(入力シート➁!F256),0)=0,"",IF(VLOOKUP($A265,入力シート➁!$A:$R,COLUMN(入力シート➁!F256),0)&lt;0,"("&amp;-VLOOKUP($A265,入力シート➁!$A:$R,COLUMN(入力シート➁!F256),0)&amp;VLOOKUP($A265,入力シート➁!$A:$R,COLUMN(入力シート➁!G256),0)&amp;")",VLOOKUP($A265,入力シート➁!$A:$R,COLUMN(入力シート➁!F256),0)))</f>
        <v/>
      </c>
      <c r="Q265" s="198"/>
      <c r="R265" s="198"/>
      <c r="S265" s="124" t="str">
        <f ca="1">IF(OR(P265="",COUNT(P265)=0),"",VLOOKUP(A265,入力シート➁!$A:$R,COLUMN(入力シート➁!G256),0))</f>
        <v/>
      </c>
      <c r="T265" s="121" t="str">
        <f ca="1">IF(V265="","",IFERROR(VLOOKUP($A265,入力シート➁!$A:$R,COLUMN(入力シート➁!$C$7),0),""))</f>
        <v/>
      </c>
      <c r="U265" s="125" t="str">
        <f ca="1">IF(OR(Y265="",VLOOKUP(A265,入力シート➁!$A:$R,COLUMN(入力シート➁!D256),0)=0),"",VLOOKUP(A265,入力シート➁!$A:$R,COLUMN(入力シート➁!D256),0))</f>
        <v/>
      </c>
      <c r="V265" s="123" t="str">
        <f ca="1">IF(U265="","",VLOOKUP($A265,入力シート➁!$A:$R,COLUMN(入力シート➁!$E$7),0))</f>
        <v/>
      </c>
      <c r="W265" s="195" t="str">
        <f t="shared" ca="1" si="46"/>
        <v/>
      </c>
      <c r="X265" s="199"/>
      <c r="Y265" s="197" t="str">
        <f ca="1">IF(VLOOKUP($A265,入力シート➁!$A:$R,COLUMN(入力シート➁!H256),0)=0,"",IF(VLOOKUP($A265,入力シート➁!$A:$R,COLUMN(入力シート➁!H256),0)&lt;0,"("&amp;-VLOOKUP($A265,入力シート➁!$A:$R,COLUMN(入力シート➁!H256),0)&amp;VLOOKUP($A265,入力シート➁!$A:$R,COLUMN(入力シート➁!I256),0)&amp;")",VLOOKUP($A265,入力シート➁!$A:$R,COLUMN(入力シート➁!H256),0)))</f>
        <v/>
      </c>
      <c r="Z265" s="198"/>
      <c r="AA265" s="198"/>
      <c r="AB265" s="124" t="str">
        <f ca="1">IF(OR(Y265="",COUNT(Y265)=0),"",VLOOKUP($A265,入力シート➁!$A:$R,COLUMN(入力シート➁!G256),0))</f>
        <v/>
      </c>
      <c r="AC265" s="121" t="str">
        <f ca="1">IF(AE265="","",IFERROR(VLOOKUP($A265,入力シート➁!$A:$R,COLUMN(入力シート➁!$C$7),0),""))</f>
        <v/>
      </c>
      <c r="AD265" s="125" t="str">
        <f ca="1">IF(OR(AH265="",VLOOKUP(A265,入力シート➁!$A:$R,COLUMN(入力シート➁!D256),0)=0),"",VLOOKUP(A265,入力シート➁!$A:$R,COLUMN(入力シート➁!D256),0))</f>
        <v/>
      </c>
      <c r="AE265" s="123" t="str">
        <f ca="1">IF(AD265="","",VLOOKUP($A265,入力シート➁!$A:$R,COLUMN(入力シート➁!$E$7),0))</f>
        <v/>
      </c>
      <c r="AF265" s="195" t="str">
        <f t="shared" ca="1" si="47"/>
        <v/>
      </c>
      <c r="AG265" s="199"/>
      <c r="AH265" s="197" t="str">
        <f ca="1">IF(VLOOKUP($A265,入力シート➁!$A:$R,COLUMN(入力シート➁!J256),0)=0,"",IF(VLOOKUP($A265,入力シート➁!$A:$R,COLUMN(入力シート➁!J256),0)&lt;0,"("&amp;-VLOOKUP($A265,入力シート➁!$A:$R,COLUMN(入力シート➁!J256),0)&amp;VLOOKUP($A265,入力シート➁!$A:$R,COLUMN(入力シート➁!K256),0)&amp;")",VLOOKUP($A265,入力シート➁!$A:$R,COLUMN(入力シート➁!J256),0)))</f>
        <v/>
      </c>
      <c r="AI265" s="198"/>
      <c r="AJ265" s="198"/>
      <c r="AK265" s="124" t="str">
        <f ca="1">IF(OR(AH265="",COUNT(AH265)=0),"",VLOOKUP($A265,入力シート➁!$A:$R,COLUMN(入力シート➁!G256),0))</f>
        <v/>
      </c>
      <c r="AL265" s="121" t="str">
        <f ca="1">IF(AN265="","",IFERROR(VLOOKUP($A265,入力シート➁!$A:$R,COLUMN(入力シート➁!$C$7),0),""))</f>
        <v/>
      </c>
      <c r="AM265" s="125" t="str">
        <f ca="1">IF(OR(AQ265=0,AQ265="",VLOOKUP(A265,入力シート➁!$A:$R,COLUMN(入力シート➁!D256),0)=0),"",VLOOKUP(A265,入力シート➁!$A:$R,COLUMN(入力シート➁!D256),0))</f>
        <v/>
      </c>
      <c r="AN265" s="123" t="str">
        <f ca="1">IF(AM265="","",VLOOKUP($A265,入力シート➁!$A:$R,COLUMN(入力シート➁!$E$7),0))</f>
        <v/>
      </c>
      <c r="AO265" s="195" t="str">
        <f t="shared" ca="1" si="48"/>
        <v/>
      </c>
      <c r="AP265" s="199"/>
      <c r="AQ265" s="197" t="str">
        <f ca="1">IF(AND(VLOOKUP($A265,入力シート➁!$A:$R,COLUMN(入力シート➁!L256),0)=0,VLOOKUP($A265,入力シート➁!$A:$R,COLUMN(入力シート➁!B256),0)=""),"",IF(VLOOKUP($A265,入力シート➁!$A:$R,COLUMN(入力シート➁!L256),0)&lt;0,"("&amp;-VLOOKUP($A265,入力シート➁!$A:$R,COLUMN(入力シート➁!L256),0)&amp;VLOOKUP($A265,入力シート➁!$A:$R,COLUMN(入力シート➁!M256),0)&amp;")",VLOOKUP($A265,入力シート➁!$A:$R,COLUMN(入力シート➁!L256),0)))</f>
        <v/>
      </c>
      <c r="AR265" s="198"/>
      <c r="AS265" s="198"/>
      <c r="AT265" s="124" t="str">
        <f ca="1">IF(OR(AQ265="",COUNT(AQ265)=0),"",VLOOKUP($A265,入力シート➁!$A:$R,COLUMN(入力シート➁!G256),0))</f>
        <v/>
      </c>
      <c r="AU265" s="200" t="str">
        <f ca="1">IF(VLOOKUP(A265,入力シート➁!$A:$R,COLUMN(入力シート➁!R256),0)=0,"",VLOOKUP(A265,入力シート➁!$A:$R,COLUMN(入力シート➁!R256),0))</f>
        <v/>
      </c>
      <c r="AV265" s="200"/>
      <c r="AW265" s="200"/>
      <c r="AX265" s="200"/>
      <c r="AY265" s="200"/>
      <c r="AZ265" s="200"/>
      <c r="BA265" s="200"/>
      <c r="BB265" s="200"/>
      <c r="BC265" s="200"/>
      <c r="BE265" s="17" t="str">
        <f ca="1">IF($B259="","非表示","表示")</f>
        <v>非表示</v>
      </c>
    </row>
    <row r="266" spans="1:57" ht="46.5" customHeight="1">
      <c r="A266" s="17">
        <f t="shared" ca="1" si="49"/>
        <v>89</v>
      </c>
      <c r="B266" s="192" t="str">
        <f ca="1">IF(AND(VLOOKUP(A266,入力シート➁!$A:$B,COLUMN(入力シート➁!$B$5),0)=0,AU266=""),"",IF(AND(VLOOKUP(A266,入力シート➁!$A:$B,COLUMN(入力シート➁!$B$5),0)=0,AU266&lt;&gt;""),IFERROR(IF(AND(OFFSET(B266,-2,0,1,1)=$B$14,OFFSET(B266,-19,0,1,1)="　　　　　　　〃"),OFFSET(B266,-20,0,1,1),IF(AND(OFFSET(B266,-2,0,1,1)=$B$14,OFFSET(B266,-19,0,1,1)&lt;&gt;"　　　　　　　〃"),OFFSET(B266,-19,0,1,1),"　　　　　　　〃")),"　　　　　　　〃"),(VLOOKUP(A266,入力シート➁!$A:$B,COLUMN(入力シート➁!$B$5),0))))</f>
        <v/>
      </c>
      <c r="C266" s="193"/>
      <c r="D266" s="193"/>
      <c r="E266" s="193"/>
      <c r="F266" s="193"/>
      <c r="G266" s="193"/>
      <c r="H266" s="193"/>
      <c r="I266" s="193"/>
      <c r="J266" s="194"/>
      <c r="K266" s="121" t="str">
        <f ca="1">IF(M266="","",IFERROR(VLOOKUP($A266,入力シート➁!$A:$R,COLUMN(入力シート➁!$C$7),0),""))</f>
        <v/>
      </c>
      <c r="L266" s="122" t="str">
        <f ca="1">IF(OR(P266="",VLOOKUP(A266,入力シート➁!$A:$R,COLUMN(入力シート➁!D257),0)=0),"",VLOOKUP(A266,入力シート➁!$A:$R,COLUMN(入力シート➁!D257),0))</f>
        <v/>
      </c>
      <c r="M266" s="123" t="str">
        <f ca="1">IF(L266="","",VLOOKUP($A266,入力シート➁!$A:$R,COLUMN(入力シート➁!$E$7),0))</f>
        <v/>
      </c>
      <c r="N266" s="195" t="str">
        <f t="shared" ca="1" si="45"/>
        <v/>
      </c>
      <c r="O266" s="196"/>
      <c r="P266" s="197" t="str">
        <f ca="1">IF(VLOOKUP($A266,入力シート➁!$A:$R,COLUMN(入力シート➁!F257),0)=0,"",IF(VLOOKUP($A266,入力シート➁!$A:$R,COLUMN(入力シート➁!F257),0)&lt;0,"("&amp;-VLOOKUP($A266,入力シート➁!$A:$R,COLUMN(入力シート➁!F257),0)&amp;VLOOKUP($A266,入力シート➁!$A:$R,COLUMN(入力シート➁!G257),0)&amp;")",VLOOKUP($A266,入力シート➁!$A:$R,COLUMN(入力シート➁!F257),0)))</f>
        <v/>
      </c>
      <c r="Q266" s="198"/>
      <c r="R266" s="198"/>
      <c r="S266" s="124" t="str">
        <f ca="1">IF(OR(P266="",COUNT(P266)=0),"",VLOOKUP(A266,入力シート➁!$A:$R,COLUMN(入力シート➁!G257),0))</f>
        <v/>
      </c>
      <c r="T266" s="121" t="str">
        <f ca="1">IF(V266="","",IFERROR(VLOOKUP($A266,入力シート➁!$A:$R,COLUMN(入力シート➁!$C$7),0),""))</f>
        <v/>
      </c>
      <c r="U266" s="125" t="str">
        <f ca="1">IF(OR(Y266="",VLOOKUP(A266,入力シート➁!$A:$R,COLUMN(入力シート➁!D257),0)=0),"",VLOOKUP(A266,入力シート➁!$A:$R,COLUMN(入力シート➁!D257),0))</f>
        <v/>
      </c>
      <c r="V266" s="123" t="str">
        <f ca="1">IF(U266="","",VLOOKUP($A266,入力シート➁!$A:$R,COLUMN(入力シート➁!$E$7),0))</f>
        <v/>
      </c>
      <c r="W266" s="195" t="str">
        <f t="shared" ca="1" si="46"/>
        <v/>
      </c>
      <c r="X266" s="199"/>
      <c r="Y266" s="197" t="str">
        <f ca="1">IF(VLOOKUP($A266,入力シート➁!$A:$R,COLUMN(入力シート➁!H257),0)=0,"",IF(VLOOKUP($A266,入力シート➁!$A:$R,COLUMN(入力シート➁!H257),0)&lt;0,"("&amp;-VLOOKUP($A266,入力シート➁!$A:$R,COLUMN(入力シート➁!H257),0)&amp;VLOOKUP($A266,入力シート➁!$A:$R,COLUMN(入力シート➁!I257),0)&amp;")",VLOOKUP($A266,入力シート➁!$A:$R,COLUMN(入力シート➁!H257),0)))</f>
        <v/>
      </c>
      <c r="Z266" s="198"/>
      <c r="AA266" s="198"/>
      <c r="AB266" s="124" t="str">
        <f ca="1">IF(OR(Y266="",COUNT(Y266)=0),"",VLOOKUP($A266,入力シート➁!$A:$R,COLUMN(入力シート➁!G257),0))</f>
        <v/>
      </c>
      <c r="AC266" s="121" t="str">
        <f ca="1">IF(AE266="","",IFERROR(VLOOKUP($A266,入力シート➁!$A:$R,COLUMN(入力シート➁!$C$7),0),""))</f>
        <v/>
      </c>
      <c r="AD266" s="125" t="str">
        <f ca="1">IF(OR(AH266="",VLOOKUP(A266,入力シート➁!$A:$R,COLUMN(入力シート➁!D257),0)=0),"",VLOOKUP(A266,入力シート➁!$A:$R,COLUMN(入力シート➁!D257),0))</f>
        <v/>
      </c>
      <c r="AE266" s="123" t="str">
        <f ca="1">IF(AD266="","",VLOOKUP($A266,入力シート➁!$A:$R,COLUMN(入力シート➁!$E$7),0))</f>
        <v/>
      </c>
      <c r="AF266" s="195" t="str">
        <f t="shared" ca="1" si="47"/>
        <v/>
      </c>
      <c r="AG266" s="199"/>
      <c r="AH266" s="197" t="str">
        <f ca="1">IF(VLOOKUP($A266,入力シート➁!$A:$R,COLUMN(入力シート➁!J257),0)=0,"",IF(VLOOKUP($A266,入力シート➁!$A:$R,COLUMN(入力シート➁!J257),0)&lt;0,"("&amp;-VLOOKUP($A266,入力シート➁!$A:$R,COLUMN(入力シート➁!J257),0)&amp;VLOOKUP($A266,入力シート➁!$A:$R,COLUMN(入力シート➁!K257),0)&amp;")",VLOOKUP($A266,入力シート➁!$A:$R,COLUMN(入力シート➁!J257),0)))</f>
        <v/>
      </c>
      <c r="AI266" s="198"/>
      <c r="AJ266" s="198"/>
      <c r="AK266" s="124" t="str">
        <f ca="1">IF(OR(AH266="",COUNT(AH266)=0),"",VLOOKUP($A266,入力シート➁!$A:$R,COLUMN(入力シート➁!G257),0))</f>
        <v/>
      </c>
      <c r="AL266" s="121" t="str">
        <f ca="1">IF(AN266="","",IFERROR(VLOOKUP($A266,入力シート➁!$A:$R,COLUMN(入力シート➁!$C$7),0),""))</f>
        <v/>
      </c>
      <c r="AM266" s="125" t="str">
        <f ca="1">IF(OR(AQ266=0,AQ266="",VLOOKUP(A266,入力シート➁!$A:$R,COLUMN(入力シート➁!D257),0)=0),"",VLOOKUP(A266,入力シート➁!$A:$R,COLUMN(入力シート➁!D257),0))</f>
        <v/>
      </c>
      <c r="AN266" s="123" t="str">
        <f ca="1">IF(AM266="","",VLOOKUP($A266,入力シート➁!$A:$R,COLUMN(入力シート➁!$E$7),0))</f>
        <v/>
      </c>
      <c r="AO266" s="195" t="str">
        <f t="shared" ca="1" si="48"/>
        <v/>
      </c>
      <c r="AP266" s="199"/>
      <c r="AQ266" s="197" t="str">
        <f ca="1">IF(AND(VLOOKUP($A266,入力シート➁!$A:$R,COLUMN(入力シート➁!L257),0)=0,VLOOKUP($A266,入力シート➁!$A:$R,COLUMN(入力シート➁!B257),0)=""),"",IF(VLOOKUP($A266,入力シート➁!$A:$R,COLUMN(入力シート➁!L257),0)&lt;0,"("&amp;-VLOOKUP($A266,入力シート➁!$A:$R,COLUMN(入力シート➁!L257),0)&amp;VLOOKUP($A266,入力シート➁!$A:$R,COLUMN(入力シート➁!M257),0)&amp;")",VLOOKUP($A266,入力シート➁!$A:$R,COLUMN(入力シート➁!L257),0)))</f>
        <v/>
      </c>
      <c r="AR266" s="198"/>
      <c r="AS266" s="198"/>
      <c r="AT266" s="124" t="str">
        <f ca="1">IF(OR(AQ266="",COUNT(AQ266)=0),"",VLOOKUP($A266,入力シート➁!$A:$R,COLUMN(入力シート➁!G257),0))</f>
        <v/>
      </c>
      <c r="AU266" s="200" t="str">
        <f ca="1">IF(VLOOKUP(A266,入力シート➁!$A:$R,COLUMN(入力シート➁!R257),0)=0,"",VLOOKUP(A266,入力シート➁!$A:$R,COLUMN(入力シート➁!R257),0))</f>
        <v/>
      </c>
      <c r="AV266" s="200"/>
      <c r="AW266" s="200"/>
      <c r="AX266" s="200"/>
      <c r="AY266" s="200"/>
      <c r="AZ266" s="200"/>
      <c r="BA266" s="200"/>
      <c r="BB266" s="200"/>
      <c r="BC266" s="200"/>
      <c r="BE266" s="17" t="str">
        <f ca="1">IF($B259="","非表示","表示")</f>
        <v>非表示</v>
      </c>
    </row>
    <row r="267" spans="1:57" ht="46.5" customHeight="1">
      <c r="A267" s="17">
        <f t="shared" ca="1" si="49"/>
        <v>90</v>
      </c>
      <c r="B267" s="192" t="str">
        <f ca="1">IF(AND(VLOOKUP(A267,入力シート➁!$A:$B,COLUMN(入力シート➁!$B$5),0)=0,AU267=""),"",IF(AND(VLOOKUP(A267,入力シート➁!$A:$B,COLUMN(入力シート➁!$B$5),0)=0,AU267&lt;&gt;""),IFERROR(IF(AND(OFFSET(B267,-2,0,1,1)=$B$14,OFFSET(B267,-19,0,1,1)="　　　　　　　〃"),OFFSET(B267,-20,0,1,1),IF(AND(OFFSET(B267,-2,0,1,1)=$B$14,OFFSET(B267,-19,0,1,1)&lt;&gt;"　　　　　　　〃"),OFFSET(B267,-19,0,1,1),"　　　　　　　〃")),"　　　　　　　〃"),(VLOOKUP(A267,入力シート➁!$A:$B,COLUMN(入力シート➁!$B$5),0))))</f>
        <v/>
      </c>
      <c r="C267" s="193"/>
      <c r="D267" s="193"/>
      <c r="E267" s="193"/>
      <c r="F267" s="193"/>
      <c r="G267" s="193"/>
      <c r="H267" s="193"/>
      <c r="I267" s="193"/>
      <c r="J267" s="194"/>
      <c r="K267" s="121" t="str">
        <f ca="1">IF(M267="","",IFERROR(VLOOKUP($A267,入力シート➁!$A:$R,COLUMN(入力シート➁!$C$7),0),""))</f>
        <v/>
      </c>
      <c r="L267" s="122" t="str">
        <f ca="1">IF(OR(P267="",VLOOKUP(A267,入力シート➁!$A:$R,COLUMN(入力シート➁!D258),0)=0),"",VLOOKUP(A267,入力シート➁!$A:$R,COLUMN(入力シート➁!D258),0))</f>
        <v/>
      </c>
      <c r="M267" s="123" t="str">
        <f ca="1">IF(L267="","",VLOOKUP($A267,入力シート➁!$A:$R,COLUMN(入力シート➁!$E$7),0))</f>
        <v/>
      </c>
      <c r="N267" s="195" t="str">
        <f t="shared" ca="1" si="45"/>
        <v/>
      </c>
      <c r="O267" s="196"/>
      <c r="P267" s="197" t="str">
        <f ca="1">IF(VLOOKUP($A267,入力シート➁!$A:$R,COLUMN(入力シート➁!F258),0)=0,"",IF(VLOOKUP($A267,入力シート➁!$A:$R,COLUMN(入力シート➁!F258),0)&lt;0,"("&amp;-VLOOKUP($A267,入力シート➁!$A:$R,COLUMN(入力シート➁!F258),0)&amp;VLOOKUP($A267,入力シート➁!$A:$R,COLUMN(入力シート➁!G258),0)&amp;")",VLOOKUP($A267,入力シート➁!$A:$R,COLUMN(入力シート➁!F258),0)))</f>
        <v/>
      </c>
      <c r="Q267" s="198"/>
      <c r="R267" s="198"/>
      <c r="S267" s="124" t="str">
        <f ca="1">IF(OR(P267="",COUNT(P267)=0),"",VLOOKUP(A267,入力シート➁!$A:$R,COLUMN(入力シート➁!G258),0))</f>
        <v/>
      </c>
      <c r="T267" s="121" t="str">
        <f ca="1">IF(V267="","",IFERROR(VLOOKUP($A267,入力シート➁!$A:$R,COLUMN(入力シート➁!$C$7),0),""))</f>
        <v/>
      </c>
      <c r="U267" s="125" t="str">
        <f ca="1">IF(OR(Y267="",VLOOKUP(A267,入力シート➁!$A:$R,COLUMN(入力シート➁!D258),0)=0),"",VLOOKUP(A267,入力シート➁!$A:$R,COLUMN(入力シート➁!D258),0))</f>
        <v/>
      </c>
      <c r="V267" s="123" t="str">
        <f ca="1">IF(U267="","",VLOOKUP($A267,入力シート➁!$A:$R,COLUMN(入力シート➁!$E$7),0))</f>
        <v/>
      </c>
      <c r="W267" s="195" t="str">
        <f t="shared" ca="1" si="46"/>
        <v/>
      </c>
      <c r="X267" s="199"/>
      <c r="Y267" s="197" t="str">
        <f ca="1">IF(VLOOKUP($A267,入力シート➁!$A:$R,COLUMN(入力シート➁!H258),0)=0,"",IF(VLOOKUP($A267,入力シート➁!$A:$R,COLUMN(入力シート➁!H258),0)&lt;0,"("&amp;-VLOOKUP($A267,入力シート➁!$A:$R,COLUMN(入力シート➁!H258),0)&amp;VLOOKUP($A267,入力シート➁!$A:$R,COLUMN(入力シート➁!I258),0)&amp;")",VLOOKUP($A267,入力シート➁!$A:$R,COLUMN(入力シート➁!H258),0)))</f>
        <v/>
      </c>
      <c r="Z267" s="198"/>
      <c r="AA267" s="198"/>
      <c r="AB267" s="124" t="str">
        <f ca="1">IF(OR(Y267="",COUNT(Y267)=0),"",VLOOKUP($A267,入力シート➁!$A:$R,COLUMN(入力シート➁!G258),0))</f>
        <v/>
      </c>
      <c r="AC267" s="121" t="str">
        <f ca="1">IF(AE267="","",IFERROR(VLOOKUP($A267,入力シート➁!$A:$R,COLUMN(入力シート➁!$C$7),0),""))</f>
        <v/>
      </c>
      <c r="AD267" s="125" t="str">
        <f ca="1">IF(OR(AH267="",VLOOKUP(A267,入力シート➁!$A:$R,COLUMN(入力シート➁!D258),0)=0),"",VLOOKUP(A267,入力シート➁!$A:$R,COLUMN(入力シート➁!D258),0))</f>
        <v/>
      </c>
      <c r="AE267" s="123" t="str">
        <f ca="1">IF(AD267="","",VLOOKUP($A267,入力シート➁!$A:$R,COLUMN(入力シート➁!$E$7),0))</f>
        <v/>
      </c>
      <c r="AF267" s="195" t="str">
        <f t="shared" ca="1" si="47"/>
        <v/>
      </c>
      <c r="AG267" s="199"/>
      <c r="AH267" s="197" t="str">
        <f ca="1">IF(VLOOKUP($A267,入力シート➁!$A:$R,COLUMN(入力シート➁!J258),0)=0,"",IF(VLOOKUP($A267,入力シート➁!$A:$R,COLUMN(入力シート➁!J258),0)&lt;0,"("&amp;-VLOOKUP($A267,入力シート➁!$A:$R,COLUMN(入力シート➁!J258),0)&amp;VLOOKUP($A267,入力シート➁!$A:$R,COLUMN(入力シート➁!K258),0)&amp;")",VLOOKUP($A267,入力シート➁!$A:$R,COLUMN(入力シート➁!J258),0)))</f>
        <v/>
      </c>
      <c r="AI267" s="198"/>
      <c r="AJ267" s="198"/>
      <c r="AK267" s="124" t="str">
        <f ca="1">IF(OR(AH267="",COUNT(AH267)=0),"",VLOOKUP($A267,入力シート➁!$A:$R,COLUMN(入力シート➁!G258),0))</f>
        <v/>
      </c>
      <c r="AL267" s="121" t="str">
        <f ca="1">IF(AN267="","",IFERROR(VLOOKUP($A267,入力シート➁!$A:$R,COLUMN(入力シート➁!$C$7),0),""))</f>
        <v/>
      </c>
      <c r="AM267" s="125" t="str">
        <f ca="1">IF(OR(AQ267=0,AQ267="",VLOOKUP(A267,入力シート➁!$A:$R,COLUMN(入力シート➁!D258),0)=0),"",VLOOKUP(A267,入力シート➁!$A:$R,COLUMN(入力シート➁!D258),0))</f>
        <v/>
      </c>
      <c r="AN267" s="123" t="str">
        <f ca="1">IF(AM267="","",VLOOKUP($A267,入力シート➁!$A:$R,COLUMN(入力シート➁!$E$7),0))</f>
        <v/>
      </c>
      <c r="AO267" s="195" t="str">
        <f t="shared" ca="1" si="48"/>
        <v/>
      </c>
      <c r="AP267" s="199"/>
      <c r="AQ267" s="197" t="str">
        <f ca="1">IF(AND(VLOOKUP($A267,入力シート➁!$A:$R,COLUMN(入力シート➁!L258),0)=0,VLOOKUP($A267,入力シート➁!$A:$R,COLUMN(入力シート➁!B258),0)=""),"",IF(VLOOKUP($A267,入力シート➁!$A:$R,COLUMN(入力シート➁!L258),0)&lt;0,"("&amp;-VLOOKUP($A267,入力シート➁!$A:$R,COLUMN(入力シート➁!L258),0)&amp;VLOOKUP($A267,入力シート➁!$A:$R,COLUMN(入力シート➁!M258),0)&amp;")",VLOOKUP($A267,入力シート➁!$A:$R,COLUMN(入力シート➁!L258),0)))</f>
        <v/>
      </c>
      <c r="AR267" s="198"/>
      <c r="AS267" s="198"/>
      <c r="AT267" s="124" t="str">
        <f ca="1">IF(OR(AQ267="",COUNT(AQ267)=0),"",VLOOKUP($A267,入力シート➁!$A:$R,COLUMN(入力シート➁!G258),0))</f>
        <v/>
      </c>
      <c r="AU267" s="200" t="str">
        <f ca="1">IF(VLOOKUP(A267,入力シート➁!$A:$R,COLUMN(入力シート➁!R258),0)=0,"",VLOOKUP(A267,入力シート➁!$A:$R,COLUMN(入力シート➁!R258),0))</f>
        <v/>
      </c>
      <c r="AV267" s="200"/>
      <c r="AW267" s="200"/>
      <c r="AX267" s="200"/>
      <c r="AY267" s="200"/>
      <c r="AZ267" s="200"/>
      <c r="BA267" s="200"/>
      <c r="BB267" s="200"/>
      <c r="BC267" s="200"/>
      <c r="BE267" s="17" t="str">
        <f ca="1">IF($B259="","非表示","表示")</f>
        <v>非表示</v>
      </c>
    </row>
    <row r="268" spans="1:57" ht="18.75" customHeight="1">
      <c r="B268" s="201" t="s">
        <v>66</v>
      </c>
      <c r="C268" s="201"/>
      <c r="D268" s="17" t="s">
        <v>67</v>
      </c>
      <c r="BE268" s="17" t="str">
        <f ca="1">IF($B259="","非表示","表示")</f>
        <v>非表示</v>
      </c>
    </row>
    <row r="269" spans="1:57" ht="18.75" customHeight="1">
      <c r="D269" s="17" t="s">
        <v>68</v>
      </c>
      <c r="BE269" s="17" t="str">
        <f ca="1">IF($B259="","非表示","表示")</f>
        <v>非表示</v>
      </c>
    </row>
    <row r="270" spans="1:57" ht="18.75" customHeight="1">
      <c r="D270" s="17" t="s">
        <v>69</v>
      </c>
      <c r="BE270" s="17" t="str">
        <f ca="1">IF($B259="","非表示","表示")</f>
        <v>非表示</v>
      </c>
    </row>
    <row r="271" spans="1:57" ht="18.75" customHeight="1">
      <c r="D271" s="17" t="s">
        <v>70</v>
      </c>
      <c r="BE271" s="17" t="str">
        <f ca="1">IF($B259="","非表示","表示")</f>
        <v>非表示</v>
      </c>
    </row>
    <row r="272" spans="1:57" ht="21" customHeight="1">
      <c r="B272" s="20" t="s">
        <v>55</v>
      </c>
      <c r="BE272" s="17" t="str">
        <f ca="1">IF($B286="","非表示","表示")</f>
        <v>非表示</v>
      </c>
    </row>
    <row r="273" spans="1:57" ht="10.5" customHeight="1"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8"/>
      <c r="M273" s="29"/>
      <c r="N273" s="22"/>
      <c r="O273" s="22"/>
      <c r="P273" s="22"/>
      <c r="Q273" s="22"/>
      <c r="R273" s="22"/>
      <c r="S273" s="29"/>
      <c r="T273" s="22"/>
      <c r="U273" s="35"/>
      <c r="V273" s="36"/>
      <c r="W273" s="35"/>
      <c r="X273" s="35"/>
      <c r="Y273" s="35"/>
      <c r="Z273" s="35"/>
      <c r="AA273" s="35"/>
      <c r="AB273" s="36"/>
      <c r="AC273" s="35"/>
      <c r="AD273" s="35"/>
      <c r="AE273" s="36"/>
      <c r="AF273" s="35"/>
      <c r="AG273" s="22"/>
      <c r="AH273" s="22"/>
      <c r="AI273" s="22"/>
      <c r="AJ273" s="22"/>
      <c r="AK273" s="29"/>
      <c r="AL273" s="22"/>
      <c r="AM273" s="22"/>
      <c r="AN273" s="29"/>
      <c r="AO273" s="22"/>
      <c r="AP273" s="22"/>
      <c r="AQ273" s="22"/>
      <c r="AR273" s="22"/>
      <c r="AS273" s="22"/>
      <c r="AT273" s="29"/>
      <c r="AU273" s="22"/>
      <c r="AV273" s="35"/>
      <c r="AW273" s="35"/>
      <c r="AX273" s="35"/>
      <c r="AY273" s="35"/>
      <c r="AZ273" s="35"/>
      <c r="BA273" s="35"/>
      <c r="BB273" s="35"/>
      <c r="BC273" s="40">
        <f>$BC246+1</f>
        <v>11</v>
      </c>
      <c r="BE273" s="17" t="str">
        <f ca="1">IF($B286="","非表示","表示")</f>
        <v>非表示</v>
      </c>
    </row>
    <row r="274" spans="1:57" ht="25.5" customHeight="1"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30"/>
      <c r="M274" s="31"/>
      <c r="N274" s="24"/>
      <c r="O274" s="24"/>
      <c r="P274" s="24"/>
      <c r="Q274" s="24"/>
      <c r="R274" s="24"/>
      <c r="S274" s="31"/>
      <c r="T274" s="24"/>
      <c r="U274" s="17"/>
      <c r="V274" s="202" t="str">
        <f>$V$4</f>
        <v>令和</v>
      </c>
      <c r="W274" s="202"/>
      <c r="X274" s="202"/>
      <c r="Y274" s="203" t="str">
        <f>$Y$4</f>
        <v/>
      </c>
      <c r="Z274" s="203"/>
      <c r="AA274" s="204" t="s">
        <v>56</v>
      </c>
      <c r="AB274" s="204"/>
      <c r="AC274" s="204"/>
      <c r="AD274" s="204"/>
      <c r="AE274" s="204"/>
      <c r="AF274" s="204"/>
      <c r="AG274" s="204"/>
      <c r="AH274" s="204"/>
      <c r="AJ274" s="24"/>
      <c r="AK274" s="31"/>
      <c r="AL274" s="24"/>
      <c r="AM274" s="24"/>
      <c r="AN274" s="31"/>
      <c r="AO274" s="24"/>
      <c r="AP274" s="24"/>
      <c r="AQ274" s="24"/>
      <c r="AR274" s="24"/>
      <c r="AS274" s="24"/>
      <c r="AT274" s="31"/>
      <c r="AU274" s="24"/>
      <c r="AV274" s="26"/>
      <c r="AW274" s="26"/>
      <c r="AX274" s="26"/>
      <c r="AY274" s="26"/>
      <c r="AZ274" s="26"/>
      <c r="BA274" s="26"/>
      <c r="BB274" s="26"/>
      <c r="BC274" s="41"/>
      <c r="BE274" s="17" t="str">
        <f ca="1">IF($B286="","非表示","表示")</f>
        <v>非表示</v>
      </c>
    </row>
    <row r="275" spans="1:57" ht="18" customHeight="1"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30"/>
      <c r="M275" s="31"/>
      <c r="N275" s="24"/>
      <c r="O275" s="24"/>
      <c r="P275" s="24"/>
      <c r="Q275" s="24"/>
      <c r="R275" s="24"/>
      <c r="S275" s="31"/>
      <c r="T275" s="24"/>
      <c r="U275" s="30"/>
      <c r="V275" s="31"/>
      <c r="AD275" s="17"/>
      <c r="AJ275" s="24"/>
      <c r="AK275" s="31"/>
      <c r="AQ275" s="24"/>
      <c r="AR275" s="24"/>
      <c r="AS275" s="24"/>
      <c r="AT275" s="205" t="str">
        <f>$AT$5</f>
        <v>　　年　　月　　日</v>
      </c>
      <c r="AU275" s="205"/>
      <c r="AV275" s="205"/>
      <c r="AW275" s="205"/>
      <c r="AX275" s="205"/>
      <c r="AY275" s="205"/>
      <c r="AZ275" s="205"/>
      <c r="BA275" s="205"/>
      <c r="BB275" s="205"/>
      <c r="BC275" s="41"/>
      <c r="BE275" s="17" t="str">
        <f ca="1">IF($B286="","非表示","表示")</f>
        <v>非表示</v>
      </c>
    </row>
    <row r="276" spans="1:57" ht="21" customHeight="1">
      <c r="B276" s="25"/>
      <c r="C276" s="26"/>
      <c r="D276" s="26"/>
      <c r="E276" s="26"/>
      <c r="F276" s="26"/>
      <c r="G276" s="26"/>
      <c r="H276" s="26"/>
      <c r="I276" s="26"/>
      <c r="J276" s="26"/>
      <c r="K276" s="26"/>
      <c r="L276" s="32"/>
      <c r="M276" s="33"/>
      <c r="O276" s="26"/>
      <c r="P276" s="26"/>
      <c r="Q276" s="26"/>
      <c r="R276" s="26"/>
      <c r="S276" s="33"/>
      <c r="T276" s="26"/>
      <c r="U276" s="32"/>
      <c r="V276" s="33"/>
      <c r="W276" s="26"/>
      <c r="X276" s="26"/>
      <c r="Y276" s="26"/>
      <c r="Z276" s="26"/>
      <c r="AA276" s="26"/>
      <c r="AB276" s="33"/>
      <c r="AC276" s="26"/>
      <c r="AD276" s="32"/>
      <c r="AE276" s="33"/>
      <c r="AF276" s="26"/>
      <c r="AG276" s="26"/>
      <c r="AH276" s="26"/>
      <c r="AI276" s="26"/>
      <c r="AJ276" s="26"/>
      <c r="AK276" s="33"/>
      <c r="AQ276" s="26"/>
      <c r="AR276" s="26"/>
      <c r="AS276" s="26"/>
      <c r="AT276" s="33"/>
      <c r="AU276" s="26"/>
      <c r="AV276" s="206"/>
      <c r="AW276" s="206"/>
      <c r="AX276" s="206"/>
      <c r="AY276" s="206"/>
      <c r="AZ276" s="206"/>
      <c r="BA276" s="206"/>
      <c r="BB276" s="206"/>
      <c r="BC276" s="41"/>
      <c r="BE276" s="17" t="str">
        <f ca="1">IF($B286="","非表示","表示")</f>
        <v>非表示</v>
      </c>
    </row>
    <row r="277" spans="1:57" ht="20.25" customHeight="1">
      <c r="B277" s="25"/>
      <c r="C277" s="207" t="s">
        <v>57</v>
      </c>
      <c r="D277" s="207"/>
      <c r="E277" s="207"/>
      <c r="F277" s="207"/>
      <c r="G277" s="207"/>
      <c r="H277" s="207"/>
      <c r="I277" s="207"/>
      <c r="J277" s="207"/>
      <c r="K277" s="207"/>
      <c r="L277" s="207"/>
      <c r="M277" s="33"/>
      <c r="N277" s="26"/>
      <c r="O277" s="26"/>
      <c r="P277" s="26"/>
      <c r="Q277" s="26"/>
      <c r="R277" s="26"/>
      <c r="S277" s="33"/>
      <c r="T277" s="26"/>
      <c r="U277" s="32"/>
      <c r="V277" s="33"/>
      <c r="W277" s="26"/>
      <c r="AB277" s="33"/>
      <c r="AC277" s="26"/>
      <c r="AD277" s="32"/>
      <c r="AE277" s="33"/>
      <c r="AF277" s="26"/>
      <c r="AG277" s="26"/>
      <c r="AH277" s="26"/>
      <c r="AI277" s="26"/>
      <c r="AJ277" s="26"/>
      <c r="AK277" s="33"/>
      <c r="AL277" s="26"/>
      <c r="AM277" s="26"/>
      <c r="AN277" s="33"/>
      <c r="AO277" s="26"/>
      <c r="AP277" s="26"/>
      <c r="AQ277" s="26"/>
      <c r="AR277" s="26"/>
      <c r="AS277" s="26"/>
      <c r="AT277" s="33"/>
      <c r="AU277" s="26"/>
      <c r="AV277" s="26"/>
      <c r="AW277" s="26"/>
      <c r="AX277" s="26"/>
      <c r="AY277" s="26"/>
      <c r="AZ277" s="26"/>
      <c r="BA277" s="26"/>
      <c r="BB277" s="26"/>
      <c r="BC277" s="41"/>
      <c r="BE277" s="17" t="str">
        <f ca="1">IF($B286="","非表示","表示")</f>
        <v>非表示</v>
      </c>
    </row>
    <row r="278" spans="1:57" ht="20.25" customHeight="1">
      <c r="B278" s="25"/>
      <c r="C278" s="26"/>
      <c r="D278" s="26"/>
      <c r="E278" s="26"/>
      <c r="F278" s="26"/>
      <c r="G278" s="26"/>
      <c r="H278" s="26"/>
      <c r="I278" s="26"/>
      <c r="J278" s="26"/>
      <c r="K278" s="26"/>
      <c r="L278" s="32"/>
      <c r="M278" s="33"/>
      <c r="N278" s="26"/>
      <c r="O278" s="26"/>
      <c r="P278" s="26"/>
      <c r="Q278" s="26"/>
      <c r="R278" s="26"/>
      <c r="S278" s="33"/>
      <c r="T278" s="26"/>
      <c r="U278" s="32"/>
      <c r="V278" s="33"/>
      <c r="W278" s="26"/>
      <c r="X278" s="26"/>
      <c r="Y278" s="26"/>
      <c r="Z278" s="26"/>
      <c r="AA278" s="26"/>
      <c r="AB278" s="33"/>
      <c r="AC278" s="26"/>
      <c r="AD278" s="32"/>
      <c r="AE278" s="33"/>
      <c r="AF278" s="26"/>
      <c r="AG278" s="26"/>
      <c r="AH278" s="26"/>
      <c r="AI278" s="26"/>
      <c r="AJ278" s="26"/>
      <c r="AK278" s="177" t="s">
        <v>58</v>
      </c>
      <c r="AL278" s="177"/>
      <c r="AM278" s="177"/>
      <c r="AN278" s="177"/>
      <c r="AP278" s="186" t="str">
        <f>$AP$8</f>
        <v/>
      </c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41"/>
      <c r="BE278" s="17" t="str">
        <f ca="1">IF($B286="","非表示","表示")</f>
        <v>非表示</v>
      </c>
    </row>
    <row r="279" spans="1:57" ht="20.25" customHeight="1">
      <c r="B279" s="25"/>
      <c r="C279" s="26"/>
      <c r="D279" s="26"/>
      <c r="E279" s="26"/>
      <c r="F279" s="26"/>
      <c r="G279" s="26"/>
      <c r="H279" s="26"/>
      <c r="I279" s="26"/>
      <c r="J279" s="26"/>
      <c r="K279" s="26"/>
      <c r="L279" s="32"/>
      <c r="M279" s="33"/>
      <c r="N279" s="26"/>
      <c r="O279" s="26"/>
      <c r="P279" s="26"/>
      <c r="Q279" s="26"/>
      <c r="R279" s="26"/>
      <c r="S279" s="33"/>
      <c r="T279" s="26"/>
      <c r="U279" s="32"/>
      <c r="V279" s="33"/>
      <c r="W279" s="26"/>
      <c r="X279" s="26"/>
      <c r="Y279" s="26"/>
      <c r="Z279" s="26"/>
      <c r="AA279" s="26"/>
      <c r="AB279" s="33"/>
      <c r="AC279" s="26"/>
      <c r="AD279" s="32"/>
      <c r="AE279" s="33"/>
      <c r="AF279" s="26"/>
      <c r="AG279" s="26"/>
      <c r="AH279" s="26"/>
      <c r="AI279" s="26"/>
      <c r="AJ279" s="26"/>
      <c r="AK279" s="178"/>
      <c r="AL279" s="178"/>
      <c r="AM279" s="178"/>
      <c r="AN279" s="178"/>
      <c r="AO279" s="37"/>
      <c r="AP279" s="187" t="str">
        <f>$AP$9</f>
        <v/>
      </c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  <c r="BB279" s="187"/>
      <c r="BC279" s="41"/>
      <c r="BE279" s="17" t="str">
        <f ca="1">IF($B286="","非表示","表示")</f>
        <v>非表示</v>
      </c>
    </row>
    <row r="280" spans="1:57" ht="7.5" customHeight="1">
      <c r="B280" s="25"/>
      <c r="C280" s="26"/>
      <c r="D280" s="26"/>
      <c r="E280" s="26"/>
      <c r="F280" s="26"/>
      <c r="G280" s="26"/>
      <c r="H280" s="26"/>
      <c r="I280" s="26"/>
      <c r="J280" s="26"/>
      <c r="K280" s="26"/>
      <c r="L280" s="32"/>
      <c r="M280" s="33"/>
      <c r="N280" s="26"/>
      <c r="O280" s="26"/>
      <c r="P280" s="26"/>
      <c r="Q280" s="26"/>
      <c r="R280" s="26"/>
      <c r="S280" s="33"/>
      <c r="T280" s="26"/>
      <c r="U280" s="32"/>
      <c r="V280" s="33"/>
      <c r="W280" s="26"/>
      <c r="X280" s="26"/>
      <c r="Y280" s="26"/>
      <c r="Z280" s="26"/>
      <c r="AA280" s="26"/>
      <c r="AB280" s="33"/>
      <c r="AC280" s="26"/>
      <c r="AD280" s="32"/>
      <c r="AE280" s="33"/>
      <c r="AF280" s="26"/>
      <c r="AG280" s="26"/>
      <c r="AH280" s="26"/>
      <c r="AI280" s="26"/>
      <c r="AJ280" s="26"/>
      <c r="AK280" s="33"/>
      <c r="AL280" s="26"/>
      <c r="AM280" s="26"/>
      <c r="AN280" s="33"/>
      <c r="AO280" s="26"/>
      <c r="AP280" s="26"/>
      <c r="AQ280" s="26"/>
      <c r="AR280" s="26"/>
      <c r="AS280" s="26"/>
      <c r="AT280" s="33"/>
      <c r="AU280" s="26"/>
      <c r="AV280" s="26"/>
      <c r="AW280" s="26"/>
      <c r="AX280" s="26"/>
      <c r="AY280" s="26"/>
      <c r="AZ280" s="26"/>
      <c r="BA280" s="26"/>
      <c r="BB280" s="26"/>
      <c r="BC280" s="41"/>
      <c r="BE280" s="17" t="str">
        <f ca="1">IF($B286="","非表示","表示")</f>
        <v>非表示</v>
      </c>
    </row>
    <row r="281" spans="1:57" ht="20.25" customHeight="1">
      <c r="B281" s="25"/>
      <c r="C281" s="26"/>
      <c r="D281" s="26"/>
      <c r="E281" s="26"/>
      <c r="F281" s="26"/>
      <c r="G281" s="26"/>
      <c r="H281" s="26"/>
      <c r="I281" s="26"/>
      <c r="J281" s="26"/>
      <c r="K281" s="26"/>
      <c r="L281" s="32"/>
      <c r="M281" s="33"/>
      <c r="N281" s="26"/>
      <c r="O281" s="26"/>
      <c r="P281" s="26"/>
      <c r="Q281" s="26"/>
      <c r="U281" s="17"/>
      <c r="AD281" s="32"/>
      <c r="AE281" s="33"/>
      <c r="AF281" s="26"/>
      <c r="AG281" s="26"/>
      <c r="AH281" s="26"/>
      <c r="AI281" s="26"/>
      <c r="AJ281" s="26"/>
      <c r="AK281" s="179" t="s">
        <v>59</v>
      </c>
      <c r="AL281" s="179"/>
      <c r="AM281" s="179"/>
      <c r="AN281" s="179"/>
      <c r="AP281" s="181" t="str">
        <f>$AP$11</f>
        <v/>
      </c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41"/>
      <c r="BE281" s="17" t="str">
        <f ca="1">IF($B286="","非表示","表示")</f>
        <v>非表示</v>
      </c>
    </row>
    <row r="282" spans="1:57" ht="20.25" customHeight="1">
      <c r="B282" s="25"/>
      <c r="D282" s="24" t="s">
        <v>12</v>
      </c>
      <c r="E282" s="26"/>
      <c r="F282" s="26"/>
      <c r="G282" s="27"/>
      <c r="H282" s="27"/>
      <c r="I282" s="27"/>
      <c r="J282" s="27"/>
      <c r="K282" s="27"/>
      <c r="L282" s="34"/>
      <c r="M282" s="33"/>
      <c r="N282" s="26"/>
      <c r="O282" s="26"/>
      <c r="P282" s="26"/>
      <c r="T282" s="188" t="s">
        <v>16</v>
      </c>
      <c r="U282" s="188"/>
      <c r="V282" s="188"/>
      <c r="W282" s="188"/>
      <c r="X282" s="37"/>
      <c r="Y282" s="126" t="str">
        <f>$Y$12</f>
        <v/>
      </c>
      <c r="Z282" s="38" t="s">
        <v>17</v>
      </c>
      <c r="AA282" s="189" t="str">
        <f>$AA$12</f>
        <v/>
      </c>
      <c r="AB282" s="189"/>
      <c r="AC282" s="39" t="s">
        <v>18</v>
      </c>
      <c r="AD282" s="32"/>
      <c r="AE282" s="33"/>
      <c r="AF282" s="26"/>
      <c r="AG282" s="26"/>
      <c r="AH282" s="26"/>
      <c r="AI282" s="26"/>
      <c r="AJ282" s="26"/>
      <c r="AK282" s="180"/>
      <c r="AL282" s="180"/>
      <c r="AM282" s="180"/>
      <c r="AN282" s="180"/>
      <c r="AO282" s="37"/>
      <c r="AP282" s="182"/>
      <c r="AQ282" s="182"/>
      <c r="AR282" s="182"/>
      <c r="AS282" s="182"/>
      <c r="AT282" s="182"/>
      <c r="AU282" s="182"/>
      <c r="AV282" s="182"/>
      <c r="AW282" s="182"/>
      <c r="AX282" s="182"/>
      <c r="AY282" s="182"/>
      <c r="AZ282" s="182"/>
      <c r="BA282" s="182"/>
      <c r="BB282" s="182"/>
      <c r="BC282" s="41"/>
      <c r="BE282" s="17" t="str">
        <f ca="1">IF($B286="","非表示","表示")</f>
        <v>非表示</v>
      </c>
    </row>
    <row r="283" spans="1:57" ht="12.75" customHeight="1">
      <c r="B283" s="25"/>
      <c r="C283" s="26"/>
      <c r="D283" s="26"/>
      <c r="E283" s="26"/>
      <c r="F283" s="26"/>
      <c r="G283" s="26"/>
      <c r="H283" s="26"/>
      <c r="I283" s="26"/>
      <c r="J283" s="26"/>
      <c r="K283" s="26"/>
      <c r="L283" s="32"/>
      <c r="M283" s="33"/>
      <c r="N283" s="26"/>
      <c r="O283" s="26"/>
      <c r="P283" s="26"/>
      <c r="Q283" s="26"/>
      <c r="R283" s="26"/>
      <c r="S283" s="33"/>
      <c r="T283" s="26"/>
      <c r="U283" s="32"/>
      <c r="V283" s="33"/>
      <c r="W283" s="26"/>
      <c r="X283" s="26"/>
      <c r="Y283" s="26"/>
      <c r="Z283" s="26"/>
      <c r="AA283" s="26"/>
      <c r="AB283" s="33"/>
      <c r="AC283" s="26"/>
      <c r="AD283" s="32"/>
      <c r="AE283" s="33"/>
      <c r="AF283" s="26"/>
      <c r="AG283" s="26"/>
      <c r="AH283" s="26"/>
      <c r="AI283" s="26"/>
      <c r="AJ283" s="26"/>
      <c r="AK283" s="33"/>
      <c r="AL283" s="26"/>
      <c r="AM283" s="26"/>
      <c r="AN283" s="33"/>
      <c r="AO283" s="26"/>
      <c r="AP283" s="26"/>
      <c r="AQ283" s="26"/>
      <c r="AR283" s="26"/>
      <c r="AS283" s="26"/>
      <c r="AT283" s="33"/>
      <c r="AU283" s="26"/>
      <c r="AV283" s="26"/>
      <c r="AW283" s="26"/>
      <c r="AX283" s="26"/>
      <c r="AY283" s="26"/>
      <c r="AZ283" s="26"/>
      <c r="BA283" s="26"/>
      <c r="BB283" s="26"/>
      <c r="BC283" s="41"/>
      <c r="BE283" s="17" t="str">
        <f ca="1">IF($B286="","非表示","表示")</f>
        <v>非表示</v>
      </c>
    </row>
    <row r="284" spans="1:57" ht="23.25" customHeight="1">
      <c r="B284" s="176" t="s">
        <v>60</v>
      </c>
      <c r="C284" s="176"/>
      <c r="D284" s="176"/>
      <c r="E284" s="176"/>
      <c r="F284" s="176"/>
      <c r="G284" s="176"/>
      <c r="H284" s="176"/>
      <c r="I284" s="176"/>
      <c r="J284" s="176"/>
      <c r="K284" s="176" t="s">
        <v>61</v>
      </c>
      <c r="L284" s="176"/>
      <c r="M284" s="176"/>
      <c r="N284" s="176"/>
      <c r="O284" s="176"/>
      <c r="P284" s="176"/>
      <c r="Q284" s="176"/>
      <c r="R284" s="176"/>
      <c r="S284" s="176"/>
      <c r="T284" s="183" t="s">
        <v>62</v>
      </c>
      <c r="U284" s="184"/>
      <c r="V284" s="184"/>
      <c r="W284" s="184"/>
      <c r="X284" s="184"/>
      <c r="Y284" s="184"/>
      <c r="Z284" s="184"/>
      <c r="AA284" s="184"/>
      <c r="AB284" s="185"/>
      <c r="AC284" s="183" t="s">
        <v>63</v>
      </c>
      <c r="AD284" s="184"/>
      <c r="AE284" s="184"/>
      <c r="AF284" s="184"/>
      <c r="AG284" s="184"/>
      <c r="AH284" s="184"/>
      <c r="AI284" s="184"/>
      <c r="AJ284" s="184"/>
      <c r="AK284" s="185"/>
      <c r="AL284" s="183" t="s">
        <v>64</v>
      </c>
      <c r="AM284" s="184"/>
      <c r="AN284" s="184"/>
      <c r="AO284" s="184"/>
      <c r="AP284" s="184"/>
      <c r="AQ284" s="184"/>
      <c r="AR284" s="184"/>
      <c r="AS284" s="184"/>
      <c r="AT284" s="185"/>
      <c r="AU284" s="176" t="s">
        <v>47</v>
      </c>
      <c r="AV284" s="176"/>
      <c r="AW284" s="176"/>
      <c r="AX284" s="176"/>
      <c r="AY284" s="176"/>
      <c r="AZ284" s="176"/>
      <c r="BA284" s="176"/>
      <c r="BB284" s="176"/>
      <c r="BC284" s="176"/>
      <c r="BE284" s="17" t="str">
        <f ca="1">IF($B286="","非表示","表示")</f>
        <v>非表示</v>
      </c>
    </row>
    <row r="285" spans="1:57" ht="23.25" customHeight="1">
      <c r="B285" s="176"/>
      <c r="C285" s="176"/>
      <c r="D285" s="176"/>
      <c r="E285" s="176"/>
      <c r="F285" s="176"/>
      <c r="G285" s="176"/>
      <c r="H285" s="176"/>
      <c r="I285" s="176"/>
      <c r="J285" s="176"/>
      <c r="K285" s="190" t="s">
        <v>38</v>
      </c>
      <c r="L285" s="190"/>
      <c r="M285" s="190"/>
      <c r="N285" s="190" t="s">
        <v>65</v>
      </c>
      <c r="O285" s="191"/>
      <c r="P285" s="190" t="s">
        <v>49</v>
      </c>
      <c r="Q285" s="190"/>
      <c r="R285" s="190"/>
      <c r="S285" s="190"/>
      <c r="T285" s="183" t="s">
        <v>38</v>
      </c>
      <c r="U285" s="184"/>
      <c r="V285" s="185"/>
      <c r="W285" s="176" t="s">
        <v>65</v>
      </c>
      <c r="X285" s="183"/>
      <c r="Y285" s="176" t="s">
        <v>49</v>
      </c>
      <c r="Z285" s="176"/>
      <c r="AA285" s="176"/>
      <c r="AB285" s="176"/>
      <c r="AC285" s="183" t="s">
        <v>38</v>
      </c>
      <c r="AD285" s="184"/>
      <c r="AE285" s="185"/>
      <c r="AF285" s="176" t="s">
        <v>65</v>
      </c>
      <c r="AG285" s="183"/>
      <c r="AH285" s="176" t="s">
        <v>49</v>
      </c>
      <c r="AI285" s="176"/>
      <c r="AJ285" s="176"/>
      <c r="AK285" s="176"/>
      <c r="AL285" s="183" t="s">
        <v>38</v>
      </c>
      <c r="AM285" s="184"/>
      <c r="AN285" s="185"/>
      <c r="AO285" s="176" t="s">
        <v>65</v>
      </c>
      <c r="AP285" s="183"/>
      <c r="AQ285" s="176" t="s">
        <v>49</v>
      </c>
      <c r="AR285" s="176"/>
      <c r="AS285" s="176"/>
      <c r="AT285" s="176"/>
      <c r="AU285" s="176"/>
      <c r="AV285" s="176"/>
      <c r="AW285" s="176"/>
      <c r="AX285" s="176"/>
      <c r="AY285" s="176"/>
      <c r="AZ285" s="176"/>
      <c r="BA285" s="176"/>
      <c r="BB285" s="176"/>
      <c r="BC285" s="176"/>
      <c r="BE285" s="17" t="str">
        <f ca="1">IF($B286="","非表示","表示")</f>
        <v>非表示</v>
      </c>
    </row>
    <row r="286" spans="1:57" ht="46.5" customHeight="1">
      <c r="A286" s="17">
        <f ca="1">$A267+1</f>
        <v>91</v>
      </c>
      <c r="B286" s="192" t="str">
        <f ca="1">IF(AND(VLOOKUP(A286,入力シート➁!$A:$B,COLUMN(入力シート➁!$B$5),0)=0,AU286=""),"",IF(AND(VLOOKUP(A286,入力シート➁!$A:$B,COLUMN(入力シート➁!$B$5),0)=0,AU286&lt;&gt;""),IFERROR(IF(AND(OFFSET(B286,-2,0,1,1)=$B$14,OFFSET(B286,-19,0,1,1)="　　　　　　　〃"),OFFSET(B286,-20,0,1,1),IF(AND(OFFSET(B286,-2,0,1,1)=$B$14,OFFSET(B286,-19,0,1,1)&lt;&gt;"　　　　　　　〃"),OFFSET(B286,-19,0,1,1),"　　　　　　　〃")),"　　　　　　　〃"),(VLOOKUP(A286,入力シート➁!$A:$B,COLUMN(入力シート➁!$B$5),0))))</f>
        <v/>
      </c>
      <c r="C286" s="193"/>
      <c r="D286" s="193"/>
      <c r="E286" s="193"/>
      <c r="F286" s="193"/>
      <c r="G286" s="193"/>
      <c r="H286" s="193"/>
      <c r="I286" s="193"/>
      <c r="J286" s="194"/>
      <c r="K286" s="121" t="str">
        <f ca="1">IF(M286="","",IFERROR(VLOOKUP($A286,入力シート➁!$A:$R,COLUMN(入力シート➁!$C$7),0),""))</f>
        <v/>
      </c>
      <c r="L286" s="122" t="str">
        <f ca="1">IF(OR(P286="",VLOOKUP(A286,入力シート➁!$A:$R,COLUMN(入力シート➁!D277),0)=0),"",VLOOKUP(A286,入力シート➁!$A:$R,COLUMN(入力シート➁!D277),0))</f>
        <v/>
      </c>
      <c r="M286" s="123" t="str">
        <f ca="1">IF(L286="","",VLOOKUP($A286,入力シート➁!$A:$R,COLUMN(入力シート➁!$E$7),0))</f>
        <v/>
      </c>
      <c r="N286" s="195" t="str">
        <f t="shared" ref="N286:N294" ca="1" si="50">IFERROR(IF(OR(P286="",P286&lt;=0),"",IF(AND(M286="V",K286&lt;&gt;""),ROUNDUP(P286/(VALUE(LEFT(K286,FIND("m",K286)-1))*L286),0),ROUNDUP(P286/L286,0))),"")</f>
        <v/>
      </c>
      <c r="O286" s="196"/>
      <c r="P286" s="197" t="str">
        <f ca="1">IF(VLOOKUP($A286,入力シート➁!$A:$R,COLUMN(入力シート➁!F277),0)=0,"",IF(VLOOKUP($A286,入力シート➁!$A:$R,COLUMN(入力シート➁!F277),0)&lt;0,"("&amp;-VLOOKUP($A286,入力シート➁!$A:$R,COLUMN(入力シート➁!F277),0)&amp;VLOOKUP($A286,入力シート➁!$A:$R,COLUMN(入力シート➁!G277),0)&amp;")",VLOOKUP($A286,入力シート➁!$A:$R,COLUMN(入力シート➁!F277),0)))</f>
        <v/>
      </c>
      <c r="Q286" s="198"/>
      <c r="R286" s="198"/>
      <c r="S286" s="124" t="str">
        <f ca="1">IF(OR(P286="",COUNT(P286)=0),"",VLOOKUP($A286,入力シート➁!$A:$R,COLUMN(入力シート➁!G277),0))</f>
        <v/>
      </c>
      <c r="T286" s="121" t="str">
        <f ca="1">IF(V286="","",IFERROR(VLOOKUP($A286,入力シート➁!$A:$R,COLUMN(入力シート➁!$C$7),0),""))</f>
        <v/>
      </c>
      <c r="U286" s="125" t="str">
        <f ca="1">IF(OR(Y286="",VLOOKUP(A286,入力シート➁!$A:$R,COLUMN(入力シート➁!D277),0)=0),"",VLOOKUP(A286,入力シート➁!$A:$R,COLUMN(入力シート➁!D277),0))</f>
        <v/>
      </c>
      <c r="V286" s="123" t="str">
        <f ca="1">IF(U286="","",VLOOKUP($A286,入力シート➁!$A:$R,COLUMN(入力シート➁!$E$7),0))</f>
        <v/>
      </c>
      <c r="W286" s="195" t="str">
        <f t="shared" ref="W286:W294" ca="1" si="51">IFERROR(IF(OR(Y286="",Y286&lt;=0),"",IF(AND(V286="V",T286&lt;&gt;""),ROUNDUP(Y286/(VALUE(LEFT(T286,FIND("m",T286)-1))*U286),0),ROUNDUP(Y286/U286,0))),"")</f>
        <v/>
      </c>
      <c r="X286" s="199"/>
      <c r="Y286" s="197" t="str">
        <f ca="1">IF(VLOOKUP($A286,入力シート➁!$A:$R,COLUMN(入力シート➁!H277),0)=0,"",IF(VLOOKUP($A286,入力シート➁!$A:$R,COLUMN(入力シート➁!H277),0)&lt;0,"("&amp;-VLOOKUP($A286,入力シート➁!$A:$R,COLUMN(入力シート➁!H277),0)&amp;VLOOKUP($A286,入力シート➁!$A:$R,COLUMN(入力シート➁!I277),0)&amp;")",VLOOKUP($A286,入力シート➁!$A:$R,COLUMN(入力シート➁!H277),0)))</f>
        <v/>
      </c>
      <c r="Z286" s="198"/>
      <c r="AA286" s="198"/>
      <c r="AB286" s="124" t="str">
        <f ca="1">IF(OR(Y286="",COUNT(Y286)=0),"",VLOOKUP($A286,入力シート➁!$A:$R,COLUMN(入力シート➁!G277),0))</f>
        <v/>
      </c>
      <c r="AC286" s="121" t="str">
        <f ca="1">IF(AE286="","",IFERROR(VLOOKUP($A286,入力シート➁!$A:$R,COLUMN(入力シート➁!$C$7),0),""))</f>
        <v/>
      </c>
      <c r="AD286" s="125" t="str">
        <f ca="1">IF(OR(AH286="",VLOOKUP(A286,入力シート➁!$A:$R,COLUMN(入力シート➁!D277),0)=0),"",VLOOKUP(A286,入力シート➁!$A:$R,COLUMN(入力シート➁!D277),0))</f>
        <v/>
      </c>
      <c r="AE286" s="123" t="str">
        <f ca="1">IF(AD286="","",VLOOKUP($A286,入力シート➁!$A:$R,COLUMN(入力シート➁!$E$7),0))</f>
        <v/>
      </c>
      <c r="AF286" s="195" t="str">
        <f t="shared" ref="AF286:AF294" ca="1" si="52">IFERROR(IF(OR(AH286="",AH286&lt;=0),"",IF(AND(AE286="V",AC286&lt;&gt;""),ROUNDUP(AH286/(VALUE(LEFT(AC286,FIND("m",AC286)-1))*AD286),0),ROUNDUP(AH286/AD286,0))),"")</f>
        <v/>
      </c>
      <c r="AG286" s="199"/>
      <c r="AH286" s="197" t="str">
        <f ca="1">IF(VLOOKUP($A286,入力シート➁!$A:$R,COLUMN(入力シート➁!J277),0)=0,"",IF(VLOOKUP($A286,入力シート➁!$A:$R,COLUMN(入力シート➁!J277),0)&lt;0,"("&amp;-VLOOKUP($A286,入力シート➁!$A:$R,COLUMN(入力シート➁!J277),0)&amp;VLOOKUP($A286,入力シート➁!$A:$R,COLUMN(入力シート➁!K277),0)&amp;")",VLOOKUP($A286,入力シート➁!$A:$R,COLUMN(入力シート➁!J277),0)))</f>
        <v/>
      </c>
      <c r="AI286" s="198"/>
      <c r="AJ286" s="198"/>
      <c r="AK286" s="124" t="str">
        <f ca="1">IF(OR(AH286="",COUNT(AH286)=0),"",VLOOKUP($A286,入力シート➁!$A:$R,COLUMN(入力シート➁!G277),0))</f>
        <v/>
      </c>
      <c r="AL286" s="121" t="str">
        <f ca="1">IF(AN286="","",IFERROR(VLOOKUP($A286,入力シート➁!$A:$R,COLUMN(入力シート➁!$C$7),0),""))</f>
        <v/>
      </c>
      <c r="AM286" s="125" t="str">
        <f ca="1">IF(OR(AQ286=0,AQ286="",VLOOKUP(A286,入力シート➁!$A:$R,COLUMN(入力シート➁!D277),0)=0),"",VLOOKUP(A286,入力シート➁!$A:$R,COLUMN(入力シート➁!D277),0))</f>
        <v/>
      </c>
      <c r="AN286" s="123" t="str">
        <f ca="1">IF(AM286="","",VLOOKUP($A286,入力シート➁!$A:$R,COLUMN(入力シート➁!$E$7),0))</f>
        <v/>
      </c>
      <c r="AO286" s="195" t="str">
        <f t="shared" ref="AO286:AO294" ca="1" si="53">IFERROR(IF(OR(AQ286="",AQ286&lt;=0),"",IF(AND(AN286="V",AL286&lt;&gt;""),ROUNDUP(AQ286/(VALUE(LEFT(AL286,FIND("m",AL286)-1))*AM286),0),ROUNDUP(AQ286/AM286,0))),"")</f>
        <v/>
      </c>
      <c r="AP286" s="199"/>
      <c r="AQ286" s="197" t="str">
        <f ca="1">IF(AND(VLOOKUP($A286,入力シート➁!$A:$R,COLUMN(入力シート➁!L277),0)=0,VLOOKUP($A286,入力シート➁!$A:$R,COLUMN(入力シート➁!B277),0)=""),"",IF(VLOOKUP($A286,入力シート➁!$A:$R,COLUMN(入力シート➁!L277),0)&lt;0,"("&amp;-VLOOKUP($A286,入力シート➁!$A:$R,COLUMN(入力シート➁!L277),0)&amp;VLOOKUP($A286,入力シート➁!$A:$R,COLUMN(入力シート➁!M277),0)&amp;")",VLOOKUP($A286,入力シート➁!$A:$R,COLUMN(入力シート➁!L277),0)))</f>
        <v/>
      </c>
      <c r="AR286" s="198"/>
      <c r="AS286" s="198"/>
      <c r="AT286" s="124" t="str">
        <f ca="1">IF(OR(AQ286="",COUNT(AQ286)=0),"",VLOOKUP($A286,入力シート➁!$A:$R,COLUMN(入力シート➁!G277),0))</f>
        <v/>
      </c>
      <c r="AU286" s="200" t="str">
        <f ca="1">IF(VLOOKUP(A286,入力シート➁!$A:$R,COLUMN(入力シート➁!R277),0)=0,"",VLOOKUP(A286,入力シート➁!$A:$R,COLUMN(入力シート➁!R277),0))</f>
        <v/>
      </c>
      <c r="AV286" s="200"/>
      <c r="AW286" s="200"/>
      <c r="AX286" s="200"/>
      <c r="AY286" s="200"/>
      <c r="AZ286" s="200"/>
      <c r="BA286" s="200"/>
      <c r="BB286" s="200"/>
      <c r="BC286" s="200"/>
      <c r="BE286" s="17" t="str">
        <f ca="1">IF($B286="","非表示","表示")</f>
        <v>非表示</v>
      </c>
    </row>
    <row r="287" spans="1:57" ht="46.5" customHeight="1">
      <c r="A287" s="17">
        <f t="shared" ref="A287:A294" ca="1" si="54">OFFSET(A287,-1,0,1,1)+1</f>
        <v>92</v>
      </c>
      <c r="B287" s="192" t="str">
        <f ca="1">IF(AND(VLOOKUP(A287,入力シート➁!$A:$B,COLUMN(入力シート➁!$B$5),0)=0,AU287=""),"",IF(AND(VLOOKUP(A287,入力シート➁!$A:$B,COLUMN(入力シート➁!$B$5),0)=0,AU287&lt;&gt;""),IFERROR(IF(AND(OFFSET(B287,-2,0,1,1)=$B$14,OFFSET(B287,-19,0,1,1)="　　　　　　　〃"),OFFSET(B287,-20,0,1,1),IF(AND(OFFSET(B287,-2,0,1,1)=$B$14,OFFSET(B287,-19,0,1,1)&lt;&gt;"　　　　　　　〃"),OFFSET(B287,-19,0,1,1),"　　　　　　　〃")),"　　　　　　　〃"),(VLOOKUP(A287,入力シート➁!$A:$B,COLUMN(入力シート➁!$B$5),0))))</f>
        <v/>
      </c>
      <c r="C287" s="193"/>
      <c r="D287" s="193"/>
      <c r="E287" s="193"/>
      <c r="F287" s="193"/>
      <c r="G287" s="193"/>
      <c r="H287" s="193"/>
      <c r="I287" s="193"/>
      <c r="J287" s="194"/>
      <c r="K287" s="121" t="str">
        <f ca="1">IF(M287="","",IFERROR(VLOOKUP($A287,入力シート➁!$A:$R,COLUMN(入力シート➁!$C$7),0),""))</f>
        <v/>
      </c>
      <c r="L287" s="122" t="str">
        <f ca="1">IF(OR(P287="",VLOOKUP(A287,入力シート➁!$A:$R,COLUMN(入力シート➁!D278),0)=0),"",VLOOKUP(A287,入力シート➁!$A:$R,COLUMN(入力シート➁!D278),0))</f>
        <v/>
      </c>
      <c r="M287" s="123" t="str">
        <f ca="1">IF(L287="","",VLOOKUP($A287,入力シート➁!$A:$R,COLUMN(入力シート➁!$E$7),0))</f>
        <v/>
      </c>
      <c r="N287" s="195" t="str">
        <f t="shared" ca="1" si="50"/>
        <v/>
      </c>
      <c r="O287" s="196"/>
      <c r="P287" s="197" t="str">
        <f ca="1">IF(VLOOKUP($A287,入力シート➁!$A:$R,COLUMN(入力シート➁!F278),0)=0,"",IF(VLOOKUP($A287,入力シート➁!$A:$R,COLUMN(入力シート➁!F278),0)&lt;0,"("&amp;-VLOOKUP($A287,入力シート➁!$A:$R,COLUMN(入力シート➁!F278),0)&amp;VLOOKUP($A287,入力シート➁!$A:$R,COLUMN(入力シート➁!G278),0)&amp;")",VLOOKUP($A287,入力シート➁!$A:$R,COLUMN(入力シート➁!F278),0)))</f>
        <v/>
      </c>
      <c r="Q287" s="198"/>
      <c r="R287" s="198"/>
      <c r="S287" s="124" t="str">
        <f ca="1">IF(OR(P287="",COUNT(P287)=0),"",VLOOKUP(A287,入力シート➁!$A:$R,COLUMN(入力シート➁!G278),0))</f>
        <v/>
      </c>
      <c r="T287" s="121" t="str">
        <f ca="1">IF(V287="","",IFERROR(VLOOKUP($A287,入力シート➁!$A:$R,COLUMN(入力シート➁!$C$7),0),""))</f>
        <v/>
      </c>
      <c r="U287" s="125" t="str">
        <f ca="1">IF(OR(Y287="",VLOOKUP(A287,入力シート➁!$A:$R,COLUMN(入力シート➁!D278),0)=0),"",VLOOKUP(A287,入力シート➁!$A:$R,COLUMN(入力シート➁!D278),0))</f>
        <v/>
      </c>
      <c r="V287" s="123" t="str">
        <f ca="1">IF(U287="","",VLOOKUP($A287,入力シート➁!$A:$R,COLUMN(入力シート➁!$E$7),0))</f>
        <v/>
      </c>
      <c r="W287" s="195" t="str">
        <f t="shared" ca="1" si="51"/>
        <v/>
      </c>
      <c r="X287" s="199"/>
      <c r="Y287" s="197" t="str">
        <f ca="1">IF(VLOOKUP($A287,入力シート➁!$A:$R,COLUMN(入力シート➁!H278),0)=0,"",IF(VLOOKUP($A287,入力シート➁!$A:$R,COLUMN(入力シート➁!H278),0)&lt;0,"("&amp;-VLOOKUP($A287,入力シート➁!$A:$R,COLUMN(入力シート➁!H278),0)&amp;VLOOKUP($A287,入力シート➁!$A:$R,COLUMN(入力シート➁!I278),0)&amp;")",VLOOKUP($A287,入力シート➁!$A:$R,COLUMN(入力シート➁!H278),0)))</f>
        <v/>
      </c>
      <c r="Z287" s="198"/>
      <c r="AA287" s="198"/>
      <c r="AB287" s="124" t="str">
        <f ca="1">IF(OR(Y287="",COUNT(Y287)=0),"",VLOOKUP($A287,入力シート➁!$A:$R,COLUMN(入力シート➁!G278),0))</f>
        <v/>
      </c>
      <c r="AC287" s="121" t="str">
        <f ca="1">IF(AE287="","",IFERROR(VLOOKUP($A287,入力シート➁!$A:$R,COLUMN(入力シート➁!$C$7),0),""))</f>
        <v/>
      </c>
      <c r="AD287" s="125" t="str">
        <f ca="1">IF(OR(AH287="",VLOOKUP(A287,入力シート➁!$A:$R,COLUMN(入力シート➁!D278),0)=0),"",VLOOKUP(A287,入力シート➁!$A:$R,COLUMN(入力シート➁!D278),0))</f>
        <v/>
      </c>
      <c r="AE287" s="123" t="str">
        <f ca="1">IF(AD287="","",VLOOKUP($A287,入力シート➁!$A:$R,COLUMN(入力シート➁!$E$7),0))</f>
        <v/>
      </c>
      <c r="AF287" s="195" t="str">
        <f t="shared" ca="1" si="52"/>
        <v/>
      </c>
      <c r="AG287" s="199"/>
      <c r="AH287" s="197" t="str">
        <f ca="1">IF(VLOOKUP($A287,入力シート➁!$A:$R,COLUMN(入力シート➁!J278),0)=0,"",IF(VLOOKUP($A287,入力シート➁!$A:$R,COLUMN(入力シート➁!J278),0)&lt;0,"("&amp;-VLOOKUP($A287,入力シート➁!$A:$R,COLUMN(入力シート➁!J278),0)&amp;VLOOKUP($A287,入力シート➁!$A:$R,COLUMN(入力シート➁!K278),0)&amp;")",VLOOKUP($A287,入力シート➁!$A:$R,COLUMN(入力シート➁!J278),0)))</f>
        <v/>
      </c>
      <c r="AI287" s="198"/>
      <c r="AJ287" s="198"/>
      <c r="AK287" s="124" t="str">
        <f ca="1">IF(OR(AH287="",COUNT(AH287)=0),"",VLOOKUP($A287,入力シート➁!$A:$R,COLUMN(入力シート➁!G278),0))</f>
        <v/>
      </c>
      <c r="AL287" s="121" t="str">
        <f ca="1">IF(AN287="","",IFERROR(VLOOKUP($A287,入力シート➁!$A:$R,COLUMN(入力シート➁!$C$7),0),""))</f>
        <v/>
      </c>
      <c r="AM287" s="125" t="str">
        <f ca="1">IF(OR(AQ287=0,AQ287="",VLOOKUP(A287,入力シート➁!$A:$R,COLUMN(入力シート➁!D278),0)=0),"",VLOOKUP(A287,入力シート➁!$A:$R,COLUMN(入力シート➁!D278),0))</f>
        <v/>
      </c>
      <c r="AN287" s="123" t="str">
        <f ca="1">IF(AM287="","",VLOOKUP($A287,入力シート➁!$A:$R,COLUMN(入力シート➁!$E$7),0))</f>
        <v/>
      </c>
      <c r="AO287" s="195" t="str">
        <f t="shared" ca="1" si="53"/>
        <v/>
      </c>
      <c r="AP287" s="199"/>
      <c r="AQ287" s="197" t="str">
        <f ca="1">IF(AND(VLOOKUP($A287,入力シート➁!$A:$R,COLUMN(入力シート➁!L278),0)=0,VLOOKUP($A287,入力シート➁!$A:$R,COLUMN(入力シート➁!B278),0)=""),"",IF(VLOOKUP($A287,入力シート➁!$A:$R,COLUMN(入力シート➁!L278),0)&lt;0,"("&amp;-VLOOKUP($A287,入力シート➁!$A:$R,COLUMN(入力シート➁!L278),0)&amp;VLOOKUP($A287,入力シート➁!$A:$R,COLUMN(入力シート➁!M278),0)&amp;")",VLOOKUP($A287,入力シート➁!$A:$R,COLUMN(入力シート➁!L278),0)))</f>
        <v/>
      </c>
      <c r="AR287" s="198"/>
      <c r="AS287" s="198"/>
      <c r="AT287" s="124" t="str">
        <f ca="1">IF(OR(AQ287="",COUNT(AQ287)=0),"",VLOOKUP($A287,入力シート➁!$A:$R,COLUMN(入力シート➁!G278),0))</f>
        <v/>
      </c>
      <c r="AU287" s="200" t="str">
        <f ca="1">IF(VLOOKUP(A287,入力シート➁!$A:$R,COLUMN(入力シート➁!R278),0)=0,"",VLOOKUP(A287,入力シート➁!$A:$R,COLUMN(入力シート➁!R278),0))</f>
        <v/>
      </c>
      <c r="AV287" s="200"/>
      <c r="AW287" s="200"/>
      <c r="AX287" s="200"/>
      <c r="AY287" s="200"/>
      <c r="AZ287" s="200"/>
      <c r="BA287" s="200"/>
      <c r="BB287" s="200"/>
      <c r="BC287" s="200"/>
      <c r="BE287" s="17" t="str">
        <f ca="1">IF($B286="","非表示","表示")</f>
        <v>非表示</v>
      </c>
    </row>
    <row r="288" spans="1:57" ht="46.5" customHeight="1">
      <c r="A288" s="17">
        <f t="shared" ca="1" si="54"/>
        <v>93</v>
      </c>
      <c r="B288" s="192" t="str">
        <f ca="1">IF(AND(VLOOKUP(A288,入力シート➁!$A:$B,COLUMN(入力シート➁!$B$5),0)=0,AU288=""),"",IF(AND(VLOOKUP(A288,入力シート➁!$A:$B,COLUMN(入力シート➁!$B$5),0)=0,AU288&lt;&gt;""),IFERROR(IF(AND(OFFSET(B288,-2,0,1,1)=$B$14,OFFSET(B288,-19,0,1,1)="　　　　　　　〃"),OFFSET(B288,-20,0,1,1),IF(AND(OFFSET(B288,-2,0,1,1)=$B$14,OFFSET(B288,-19,0,1,1)&lt;&gt;"　　　　　　　〃"),OFFSET(B288,-19,0,1,1),"　　　　　　　〃")),"　　　　　　　〃"),(VLOOKUP(A288,入力シート➁!$A:$B,COLUMN(入力シート➁!$B$5),0))))</f>
        <v/>
      </c>
      <c r="C288" s="193"/>
      <c r="D288" s="193"/>
      <c r="E288" s="193"/>
      <c r="F288" s="193"/>
      <c r="G288" s="193"/>
      <c r="H288" s="193"/>
      <c r="I288" s="193"/>
      <c r="J288" s="194"/>
      <c r="K288" s="121" t="str">
        <f ca="1">IF(M288="","",IFERROR(VLOOKUP($A288,入力シート➁!$A:$R,COLUMN(入力シート➁!$C$7),0),""))</f>
        <v/>
      </c>
      <c r="L288" s="122" t="str">
        <f ca="1">IF(OR(P288="",VLOOKUP(A288,入力シート➁!$A:$R,COLUMN(入力シート➁!D279),0)=0),"",VLOOKUP(A288,入力シート➁!$A:$R,COLUMN(入力シート➁!D279),0))</f>
        <v/>
      </c>
      <c r="M288" s="123" t="str">
        <f ca="1">IF(L288="","",VLOOKUP($A288,入力シート➁!$A:$R,COLUMN(入力シート➁!$E$7),0))</f>
        <v/>
      </c>
      <c r="N288" s="195" t="str">
        <f t="shared" ca="1" si="50"/>
        <v/>
      </c>
      <c r="O288" s="196"/>
      <c r="P288" s="197" t="str">
        <f ca="1">IF(VLOOKUP($A288,入力シート➁!$A:$R,COLUMN(入力シート➁!F279),0)=0,"",IF(VLOOKUP($A288,入力シート➁!$A:$R,COLUMN(入力シート➁!F279),0)&lt;0,"("&amp;-VLOOKUP($A288,入力シート➁!$A:$R,COLUMN(入力シート➁!F279),0)&amp;VLOOKUP($A288,入力シート➁!$A:$R,COLUMN(入力シート➁!G279),0)&amp;")",VLOOKUP($A288,入力シート➁!$A:$R,COLUMN(入力シート➁!F279),0)))</f>
        <v/>
      </c>
      <c r="Q288" s="198"/>
      <c r="R288" s="198"/>
      <c r="S288" s="124" t="str">
        <f ca="1">IF(OR(P288="",COUNT(P288)=0),"",VLOOKUP(A288,入力シート➁!$A:$R,COLUMN(入力シート➁!G279),0))</f>
        <v/>
      </c>
      <c r="T288" s="121" t="str">
        <f ca="1">IF(V288="","",IFERROR(VLOOKUP($A288,入力シート➁!$A:$R,COLUMN(入力シート➁!$C$7),0),""))</f>
        <v/>
      </c>
      <c r="U288" s="125" t="str">
        <f ca="1">IF(OR(Y288="",VLOOKUP(A288,入力シート➁!$A:$R,COLUMN(入力シート➁!D279),0)=0),"",VLOOKUP(A288,入力シート➁!$A:$R,COLUMN(入力シート➁!D279),0))</f>
        <v/>
      </c>
      <c r="V288" s="123" t="str">
        <f ca="1">IF(U288="","",VLOOKUP($A288,入力シート➁!$A:$R,COLUMN(入力シート➁!$E$7),0))</f>
        <v/>
      </c>
      <c r="W288" s="195" t="str">
        <f t="shared" ca="1" si="51"/>
        <v/>
      </c>
      <c r="X288" s="199"/>
      <c r="Y288" s="197" t="str">
        <f ca="1">IF(VLOOKUP($A288,入力シート➁!$A:$R,COLUMN(入力シート➁!H279),0)=0,"",IF(VLOOKUP($A288,入力シート➁!$A:$R,COLUMN(入力シート➁!H279),0)&lt;0,"("&amp;-VLOOKUP($A288,入力シート➁!$A:$R,COLUMN(入力シート➁!H279),0)&amp;VLOOKUP($A288,入力シート➁!$A:$R,COLUMN(入力シート➁!I279),0)&amp;")",VLOOKUP($A288,入力シート➁!$A:$R,COLUMN(入力シート➁!H279),0)))</f>
        <v/>
      </c>
      <c r="Z288" s="198"/>
      <c r="AA288" s="198"/>
      <c r="AB288" s="124" t="str">
        <f ca="1">IF(OR(Y288="",COUNT(Y288)=0),"",VLOOKUP($A288,入力シート➁!$A:$R,COLUMN(入力シート➁!G279),0))</f>
        <v/>
      </c>
      <c r="AC288" s="121" t="str">
        <f ca="1">IF(AE288="","",IFERROR(VLOOKUP($A288,入力シート➁!$A:$R,COLUMN(入力シート➁!$C$7),0),""))</f>
        <v/>
      </c>
      <c r="AD288" s="125" t="str">
        <f ca="1">IF(OR(AH288="",VLOOKUP(A288,入力シート➁!$A:$R,COLUMN(入力シート➁!D279),0)=0),"",VLOOKUP(A288,入力シート➁!$A:$R,COLUMN(入力シート➁!D279),0))</f>
        <v/>
      </c>
      <c r="AE288" s="123" t="str">
        <f ca="1">IF(AD288="","",VLOOKUP($A288,入力シート➁!$A:$R,COLUMN(入力シート➁!$E$7),0))</f>
        <v/>
      </c>
      <c r="AF288" s="195" t="str">
        <f t="shared" ca="1" si="52"/>
        <v/>
      </c>
      <c r="AG288" s="199"/>
      <c r="AH288" s="197" t="str">
        <f ca="1">IF(VLOOKUP($A288,入力シート➁!$A:$R,COLUMN(入力シート➁!J279),0)=0,"",IF(VLOOKUP($A288,入力シート➁!$A:$R,COLUMN(入力シート➁!J279),0)&lt;0,"("&amp;-VLOOKUP($A288,入力シート➁!$A:$R,COLUMN(入力シート➁!J279),0)&amp;VLOOKUP($A288,入力シート➁!$A:$R,COLUMN(入力シート➁!K279),0)&amp;")",VLOOKUP($A288,入力シート➁!$A:$R,COLUMN(入力シート➁!J279),0)))</f>
        <v/>
      </c>
      <c r="AI288" s="198"/>
      <c r="AJ288" s="198"/>
      <c r="AK288" s="124" t="str">
        <f ca="1">IF(OR(AH288="",COUNT(AH288)=0),"",VLOOKUP($A288,入力シート➁!$A:$R,COLUMN(入力シート➁!G279),0))</f>
        <v/>
      </c>
      <c r="AL288" s="121" t="str">
        <f ca="1">IF(AN288="","",IFERROR(VLOOKUP($A288,入力シート➁!$A:$R,COLUMN(入力シート➁!$C$7),0),""))</f>
        <v/>
      </c>
      <c r="AM288" s="125" t="str">
        <f ca="1">IF(OR(AQ288=0,AQ288="",VLOOKUP(A288,入力シート➁!$A:$R,COLUMN(入力シート➁!D279),0)=0),"",VLOOKUP(A288,入力シート➁!$A:$R,COLUMN(入力シート➁!D279),0))</f>
        <v/>
      </c>
      <c r="AN288" s="123" t="str">
        <f ca="1">IF(AM288="","",VLOOKUP($A288,入力シート➁!$A:$R,COLUMN(入力シート➁!$E$7),0))</f>
        <v/>
      </c>
      <c r="AO288" s="195" t="str">
        <f t="shared" ca="1" si="53"/>
        <v/>
      </c>
      <c r="AP288" s="199"/>
      <c r="AQ288" s="197" t="str">
        <f ca="1">IF(AND(VLOOKUP($A288,入力シート➁!$A:$R,COLUMN(入力シート➁!L279),0)=0,VLOOKUP($A288,入力シート➁!$A:$R,COLUMN(入力シート➁!B279),0)=""),"",IF(VLOOKUP($A288,入力シート➁!$A:$R,COLUMN(入力シート➁!L279),0)&lt;0,"("&amp;-VLOOKUP($A288,入力シート➁!$A:$R,COLUMN(入力シート➁!L279),0)&amp;VLOOKUP($A288,入力シート➁!$A:$R,COLUMN(入力シート➁!M279),0)&amp;")",VLOOKUP($A288,入力シート➁!$A:$R,COLUMN(入力シート➁!L279),0)))</f>
        <v/>
      </c>
      <c r="AR288" s="198"/>
      <c r="AS288" s="198"/>
      <c r="AT288" s="124" t="str">
        <f ca="1">IF(OR(AQ288="",COUNT(AQ288)=0),"",VLOOKUP($A288,入力シート➁!$A:$R,COLUMN(入力シート➁!G279),0))</f>
        <v/>
      </c>
      <c r="AU288" s="200" t="str">
        <f ca="1">IF(VLOOKUP(A288,入力シート➁!$A:$R,COLUMN(入力シート➁!R279),0)=0,"",VLOOKUP(A288,入力シート➁!$A:$R,COLUMN(入力シート➁!R279),0))</f>
        <v/>
      </c>
      <c r="AV288" s="200"/>
      <c r="AW288" s="200"/>
      <c r="AX288" s="200"/>
      <c r="AY288" s="200"/>
      <c r="AZ288" s="200"/>
      <c r="BA288" s="200"/>
      <c r="BB288" s="200"/>
      <c r="BC288" s="200"/>
      <c r="BE288" s="17" t="str">
        <f ca="1">IF($B286="","非表示","表示")</f>
        <v>非表示</v>
      </c>
    </row>
    <row r="289" spans="1:57" ht="46.5" customHeight="1">
      <c r="A289" s="17">
        <f t="shared" ca="1" si="54"/>
        <v>94</v>
      </c>
      <c r="B289" s="192" t="str">
        <f ca="1">IF(AND(VLOOKUP(A289,入力シート➁!$A:$B,COLUMN(入力シート➁!$B$5),0)=0,AU289=""),"",IF(AND(VLOOKUP(A289,入力シート➁!$A:$B,COLUMN(入力シート➁!$B$5),0)=0,AU289&lt;&gt;""),IFERROR(IF(AND(OFFSET(B289,-2,0,1,1)=$B$14,OFFSET(B289,-19,0,1,1)="　　　　　　　〃"),OFFSET(B289,-20,0,1,1),IF(AND(OFFSET(B289,-2,0,1,1)=$B$14,OFFSET(B289,-19,0,1,1)&lt;&gt;"　　　　　　　〃"),OFFSET(B289,-19,0,1,1),"　　　　　　　〃")),"　　　　　　　〃"),(VLOOKUP(A289,入力シート➁!$A:$B,COLUMN(入力シート➁!$B$5),0))))</f>
        <v/>
      </c>
      <c r="C289" s="193"/>
      <c r="D289" s="193"/>
      <c r="E289" s="193"/>
      <c r="F289" s="193"/>
      <c r="G289" s="193"/>
      <c r="H289" s="193"/>
      <c r="I289" s="193"/>
      <c r="J289" s="194"/>
      <c r="K289" s="121" t="str">
        <f ca="1">IF(M289="","",IFERROR(VLOOKUP($A289,入力シート➁!$A:$R,COLUMN(入力シート➁!$C$7),0),""))</f>
        <v/>
      </c>
      <c r="L289" s="122" t="str">
        <f ca="1">IF(OR(P289="",VLOOKUP(A289,入力シート➁!$A:$R,COLUMN(入力シート➁!D280),0)=0),"",VLOOKUP(A289,入力シート➁!$A:$R,COLUMN(入力シート➁!D280),0))</f>
        <v/>
      </c>
      <c r="M289" s="123" t="str">
        <f ca="1">IF(L289="","",VLOOKUP($A289,入力シート➁!$A:$R,COLUMN(入力シート➁!$E$7),0))</f>
        <v/>
      </c>
      <c r="N289" s="195" t="str">
        <f t="shared" ca="1" si="50"/>
        <v/>
      </c>
      <c r="O289" s="196"/>
      <c r="P289" s="197" t="str">
        <f ca="1">IF(VLOOKUP($A289,入力シート➁!$A:$R,COLUMN(入力シート➁!F280),0)=0,"",IF(VLOOKUP($A289,入力シート➁!$A:$R,COLUMN(入力シート➁!F280),0)&lt;0,"("&amp;-VLOOKUP($A289,入力シート➁!$A:$R,COLUMN(入力シート➁!F280),0)&amp;VLOOKUP($A289,入力シート➁!$A:$R,COLUMN(入力シート➁!G280),0)&amp;")",VLOOKUP($A289,入力シート➁!$A:$R,COLUMN(入力シート➁!F280),0)))</f>
        <v/>
      </c>
      <c r="Q289" s="198"/>
      <c r="R289" s="198"/>
      <c r="S289" s="124" t="str">
        <f ca="1">IF(OR(P289="",COUNT(P289)=0),"",VLOOKUP(A289,入力シート➁!$A:$R,COLUMN(入力シート➁!G280),0))</f>
        <v/>
      </c>
      <c r="T289" s="121" t="str">
        <f ca="1">IF(V289="","",IFERROR(VLOOKUP($A289,入力シート➁!$A:$R,COLUMN(入力シート➁!$C$7),0),""))</f>
        <v/>
      </c>
      <c r="U289" s="125" t="str">
        <f ca="1">IF(OR(Y289="",VLOOKUP(A289,入力シート➁!$A:$R,COLUMN(入力シート➁!D280),0)=0),"",VLOOKUP(A289,入力シート➁!$A:$R,COLUMN(入力シート➁!D280),0))</f>
        <v/>
      </c>
      <c r="V289" s="123" t="str">
        <f ca="1">IF(U289="","",VLOOKUP($A289,入力シート➁!$A:$R,COLUMN(入力シート➁!$E$7),0))</f>
        <v/>
      </c>
      <c r="W289" s="195" t="str">
        <f t="shared" ca="1" si="51"/>
        <v/>
      </c>
      <c r="X289" s="199"/>
      <c r="Y289" s="197" t="str">
        <f ca="1">IF(VLOOKUP($A289,入力シート➁!$A:$R,COLUMN(入力シート➁!H280),0)=0,"",IF(VLOOKUP($A289,入力シート➁!$A:$R,COLUMN(入力シート➁!H280),0)&lt;0,"("&amp;-VLOOKUP($A289,入力シート➁!$A:$R,COLUMN(入力シート➁!H280),0)&amp;VLOOKUP($A289,入力シート➁!$A:$R,COLUMN(入力シート➁!I280),0)&amp;")",VLOOKUP($A289,入力シート➁!$A:$R,COLUMN(入力シート➁!H280),0)))</f>
        <v/>
      </c>
      <c r="Z289" s="198"/>
      <c r="AA289" s="198"/>
      <c r="AB289" s="124" t="str">
        <f ca="1">IF(OR(Y289="",COUNT(Y289)=0),"",VLOOKUP($A289,入力シート➁!$A:$R,COLUMN(入力シート➁!G280),0))</f>
        <v/>
      </c>
      <c r="AC289" s="121" t="str">
        <f ca="1">IF(AE289="","",IFERROR(VLOOKUP($A289,入力シート➁!$A:$R,COLUMN(入力シート➁!$C$7),0),""))</f>
        <v/>
      </c>
      <c r="AD289" s="125" t="str">
        <f ca="1">IF(OR(AH289="",VLOOKUP(A289,入力シート➁!$A:$R,COLUMN(入力シート➁!D280),0)=0),"",VLOOKUP(A289,入力シート➁!$A:$R,COLUMN(入力シート➁!D280),0))</f>
        <v/>
      </c>
      <c r="AE289" s="123" t="str">
        <f ca="1">IF(AD289="","",VLOOKUP($A289,入力シート➁!$A:$R,COLUMN(入力シート➁!$E$7),0))</f>
        <v/>
      </c>
      <c r="AF289" s="195" t="str">
        <f t="shared" ca="1" si="52"/>
        <v/>
      </c>
      <c r="AG289" s="199"/>
      <c r="AH289" s="197" t="str">
        <f ca="1">IF(VLOOKUP($A289,入力シート➁!$A:$R,COLUMN(入力シート➁!J280),0)=0,"",IF(VLOOKUP($A289,入力シート➁!$A:$R,COLUMN(入力シート➁!J280),0)&lt;0,"("&amp;-VLOOKUP($A289,入力シート➁!$A:$R,COLUMN(入力シート➁!J280),0)&amp;VLOOKUP($A289,入力シート➁!$A:$R,COLUMN(入力シート➁!K280),0)&amp;")",VLOOKUP($A289,入力シート➁!$A:$R,COLUMN(入力シート➁!J280),0)))</f>
        <v/>
      </c>
      <c r="AI289" s="198"/>
      <c r="AJ289" s="198"/>
      <c r="AK289" s="124" t="str">
        <f ca="1">IF(OR(AH289="",COUNT(AH289)=0),"",VLOOKUP($A289,入力シート➁!$A:$R,COLUMN(入力シート➁!G280),0))</f>
        <v/>
      </c>
      <c r="AL289" s="121" t="str">
        <f ca="1">IF(AN289="","",IFERROR(VLOOKUP($A289,入力シート➁!$A:$R,COLUMN(入力シート➁!$C$7),0),""))</f>
        <v/>
      </c>
      <c r="AM289" s="125" t="str">
        <f ca="1">IF(OR(AQ289=0,AQ289="",VLOOKUP(A289,入力シート➁!$A:$R,COLUMN(入力シート➁!D280),0)=0),"",VLOOKUP(A289,入力シート➁!$A:$R,COLUMN(入力シート➁!D280),0))</f>
        <v/>
      </c>
      <c r="AN289" s="123" t="str">
        <f ca="1">IF(AM289="","",VLOOKUP($A289,入力シート➁!$A:$R,COLUMN(入力シート➁!$E$7),0))</f>
        <v/>
      </c>
      <c r="AO289" s="195" t="str">
        <f t="shared" ca="1" si="53"/>
        <v/>
      </c>
      <c r="AP289" s="199"/>
      <c r="AQ289" s="197" t="str">
        <f ca="1">IF(AND(VLOOKUP($A289,入力シート➁!$A:$R,COLUMN(入力シート➁!L280),0)=0,VLOOKUP($A289,入力シート➁!$A:$R,COLUMN(入力シート➁!B280),0)=""),"",IF(VLOOKUP($A289,入力シート➁!$A:$R,COLUMN(入力シート➁!L280),0)&lt;0,"("&amp;-VLOOKUP($A289,入力シート➁!$A:$R,COLUMN(入力シート➁!L280),0)&amp;VLOOKUP($A289,入力シート➁!$A:$R,COLUMN(入力シート➁!M280),0)&amp;")",VLOOKUP($A289,入力シート➁!$A:$R,COLUMN(入力シート➁!L280),0)))</f>
        <v/>
      </c>
      <c r="AR289" s="198"/>
      <c r="AS289" s="198"/>
      <c r="AT289" s="124" t="str">
        <f ca="1">IF(OR(AQ289="",COUNT(AQ289)=0),"",VLOOKUP($A289,入力シート➁!$A:$R,COLUMN(入力シート➁!G280),0))</f>
        <v/>
      </c>
      <c r="AU289" s="200" t="str">
        <f ca="1">IF(VLOOKUP(A289,入力シート➁!$A:$R,COLUMN(入力シート➁!R280),0)=0,"",VLOOKUP(A289,入力シート➁!$A:$R,COLUMN(入力シート➁!R280),0))</f>
        <v/>
      </c>
      <c r="AV289" s="200"/>
      <c r="AW289" s="200"/>
      <c r="AX289" s="200"/>
      <c r="AY289" s="200"/>
      <c r="AZ289" s="200"/>
      <c r="BA289" s="200"/>
      <c r="BB289" s="200"/>
      <c r="BC289" s="200"/>
      <c r="BE289" s="17" t="str">
        <f ca="1">IF($B286="","非表示","表示")</f>
        <v>非表示</v>
      </c>
    </row>
    <row r="290" spans="1:57" ht="46.5" customHeight="1">
      <c r="A290" s="17">
        <f t="shared" ca="1" si="54"/>
        <v>95</v>
      </c>
      <c r="B290" s="192" t="str">
        <f ca="1">IF(AND(VLOOKUP(A290,入力シート➁!$A:$B,COLUMN(入力シート➁!$B$5),0)=0,AU290=""),"",IF(AND(VLOOKUP(A290,入力シート➁!$A:$B,COLUMN(入力シート➁!$B$5),0)=0,AU290&lt;&gt;""),IFERROR(IF(AND(OFFSET(B290,-2,0,1,1)=$B$14,OFFSET(B290,-19,0,1,1)="　　　　　　　〃"),OFFSET(B290,-20,0,1,1),IF(AND(OFFSET(B290,-2,0,1,1)=$B$14,OFFSET(B290,-19,0,1,1)&lt;&gt;"　　　　　　　〃"),OFFSET(B290,-19,0,1,1),"　　　　　　　〃")),"　　　　　　　〃"),(VLOOKUP(A290,入力シート➁!$A:$B,COLUMN(入力シート➁!$B$5),0))))</f>
        <v/>
      </c>
      <c r="C290" s="193"/>
      <c r="D290" s="193"/>
      <c r="E290" s="193"/>
      <c r="F290" s="193"/>
      <c r="G290" s="193"/>
      <c r="H290" s="193"/>
      <c r="I290" s="193"/>
      <c r="J290" s="194"/>
      <c r="K290" s="121" t="str">
        <f ca="1">IF(M290="","",IFERROR(VLOOKUP($A290,入力シート➁!$A:$R,COLUMN(入力シート➁!$C$7),0),""))</f>
        <v/>
      </c>
      <c r="L290" s="122" t="str">
        <f ca="1">IF(OR(P290="",VLOOKUP(A290,入力シート➁!$A:$R,COLUMN(入力シート➁!D281),0)=0),"",VLOOKUP(A290,入力シート➁!$A:$R,COLUMN(入力シート➁!D281),0))</f>
        <v/>
      </c>
      <c r="M290" s="123" t="str">
        <f ca="1">IF(L290="","",VLOOKUP($A290,入力シート➁!$A:$R,COLUMN(入力シート➁!$E$7),0))</f>
        <v/>
      </c>
      <c r="N290" s="195" t="str">
        <f t="shared" ca="1" si="50"/>
        <v/>
      </c>
      <c r="O290" s="196"/>
      <c r="P290" s="197" t="str">
        <f ca="1">IF(VLOOKUP($A290,入力シート➁!$A:$R,COLUMN(入力シート➁!F281),0)=0,"",IF(VLOOKUP($A290,入力シート➁!$A:$R,COLUMN(入力シート➁!F281),0)&lt;0,"("&amp;-VLOOKUP($A290,入力シート➁!$A:$R,COLUMN(入力シート➁!F281),0)&amp;VLOOKUP($A290,入力シート➁!$A:$R,COLUMN(入力シート➁!G281),0)&amp;")",VLOOKUP($A290,入力シート➁!$A:$R,COLUMN(入力シート➁!F281),0)))</f>
        <v/>
      </c>
      <c r="Q290" s="198"/>
      <c r="R290" s="198"/>
      <c r="S290" s="124" t="str">
        <f ca="1">IF(OR(P290="",COUNT(P290)=0),"",VLOOKUP(A290,入力シート➁!$A:$R,COLUMN(入力シート➁!G281),0))</f>
        <v/>
      </c>
      <c r="T290" s="121" t="str">
        <f ca="1">IF(V290="","",IFERROR(VLOOKUP($A290,入力シート➁!$A:$R,COLUMN(入力シート➁!$C$7),0),""))</f>
        <v/>
      </c>
      <c r="U290" s="125" t="str">
        <f ca="1">IF(OR(Y290="",VLOOKUP(A290,入力シート➁!$A:$R,COLUMN(入力シート➁!D281),0)=0),"",VLOOKUP(A290,入力シート➁!$A:$R,COLUMN(入力シート➁!D281),0))</f>
        <v/>
      </c>
      <c r="V290" s="123" t="str">
        <f ca="1">IF(U290="","",VLOOKUP($A290,入力シート➁!$A:$R,COLUMN(入力シート➁!$E$7),0))</f>
        <v/>
      </c>
      <c r="W290" s="195" t="str">
        <f t="shared" ca="1" si="51"/>
        <v/>
      </c>
      <c r="X290" s="199"/>
      <c r="Y290" s="197" t="str">
        <f ca="1">IF(VLOOKUP($A290,入力シート➁!$A:$R,COLUMN(入力シート➁!H281),0)=0,"",IF(VLOOKUP($A290,入力シート➁!$A:$R,COLUMN(入力シート➁!H281),0)&lt;0,"("&amp;-VLOOKUP($A290,入力シート➁!$A:$R,COLUMN(入力シート➁!H281),0)&amp;VLOOKUP($A290,入力シート➁!$A:$R,COLUMN(入力シート➁!I281),0)&amp;")",VLOOKUP($A290,入力シート➁!$A:$R,COLUMN(入力シート➁!H281),0)))</f>
        <v/>
      </c>
      <c r="Z290" s="198"/>
      <c r="AA290" s="198"/>
      <c r="AB290" s="124" t="str">
        <f ca="1">IF(OR(Y290="",COUNT(Y290)=0),"",VLOOKUP($A290,入力シート➁!$A:$R,COLUMN(入力シート➁!G281),0))</f>
        <v/>
      </c>
      <c r="AC290" s="121" t="str">
        <f ca="1">IF(AE290="","",IFERROR(VLOOKUP($A290,入力シート➁!$A:$R,COLUMN(入力シート➁!$C$7),0),""))</f>
        <v/>
      </c>
      <c r="AD290" s="125" t="str">
        <f ca="1">IF(OR(AH290="",VLOOKUP(A290,入力シート➁!$A:$R,COLUMN(入力シート➁!D281),0)=0),"",VLOOKUP(A290,入力シート➁!$A:$R,COLUMN(入力シート➁!D281),0))</f>
        <v/>
      </c>
      <c r="AE290" s="123" t="str">
        <f ca="1">IF(AD290="","",VLOOKUP($A290,入力シート➁!$A:$R,COLUMN(入力シート➁!$E$7),0))</f>
        <v/>
      </c>
      <c r="AF290" s="195" t="str">
        <f t="shared" ca="1" si="52"/>
        <v/>
      </c>
      <c r="AG290" s="199"/>
      <c r="AH290" s="197" t="str">
        <f ca="1">IF(VLOOKUP($A290,入力シート➁!$A:$R,COLUMN(入力シート➁!J281),0)=0,"",IF(VLOOKUP($A290,入力シート➁!$A:$R,COLUMN(入力シート➁!J281),0)&lt;0,"("&amp;-VLOOKUP($A290,入力シート➁!$A:$R,COLUMN(入力シート➁!J281),0)&amp;VLOOKUP($A290,入力シート➁!$A:$R,COLUMN(入力シート➁!K281),0)&amp;")",VLOOKUP($A290,入力シート➁!$A:$R,COLUMN(入力シート➁!J281),0)))</f>
        <v/>
      </c>
      <c r="AI290" s="198"/>
      <c r="AJ290" s="198"/>
      <c r="AK290" s="124" t="str">
        <f ca="1">IF(OR(AH290="",COUNT(AH290)=0),"",VLOOKUP($A290,入力シート➁!$A:$R,COLUMN(入力シート➁!G281),0))</f>
        <v/>
      </c>
      <c r="AL290" s="121" t="str">
        <f ca="1">IF(AN290="","",IFERROR(VLOOKUP($A290,入力シート➁!$A:$R,COLUMN(入力シート➁!$C$7),0),""))</f>
        <v/>
      </c>
      <c r="AM290" s="125" t="str">
        <f ca="1">IF(OR(AQ290=0,AQ290="",VLOOKUP(A290,入力シート➁!$A:$R,COLUMN(入力シート➁!D281),0)=0),"",VLOOKUP(A290,入力シート➁!$A:$R,COLUMN(入力シート➁!D281),0))</f>
        <v/>
      </c>
      <c r="AN290" s="123" t="str">
        <f ca="1">IF(AM290="","",VLOOKUP($A290,入力シート➁!$A:$R,COLUMN(入力シート➁!$E$7),0))</f>
        <v/>
      </c>
      <c r="AO290" s="195" t="str">
        <f t="shared" ca="1" si="53"/>
        <v/>
      </c>
      <c r="AP290" s="199"/>
      <c r="AQ290" s="197" t="str">
        <f ca="1">IF(AND(VLOOKUP($A290,入力シート➁!$A:$R,COLUMN(入力シート➁!L281),0)=0,VLOOKUP($A290,入力シート➁!$A:$R,COLUMN(入力シート➁!B281),0)=""),"",IF(VLOOKUP($A290,入力シート➁!$A:$R,COLUMN(入力シート➁!L281),0)&lt;0,"("&amp;-VLOOKUP($A290,入力シート➁!$A:$R,COLUMN(入力シート➁!L281),0)&amp;VLOOKUP($A290,入力シート➁!$A:$R,COLUMN(入力シート➁!M281),0)&amp;")",VLOOKUP($A290,入力シート➁!$A:$R,COLUMN(入力シート➁!L281),0)))</f>
        <v/>
      </c>
      <c r="AR290" s="198"/>
      <c r="AS290" s="198"/>
      <c r="AT290" s="124" t="str">
        <f ca="1">IF(OR(AQ290="",COUNT(AQ290)=0),"",VLOOKUP($A290,入力シート➁!$A:$R,COLUMN(入力シート➁!G281),0))</f>
        <v/>
      </c>
      <c r="AU290" s="200" t="str">
        <f ca="1">IF(VLOOKUP(A290,入力シート➁!$A:$R,COLUMN(入力シート➁!R281),0)=0,"",VLOOKUP(A290,入力シート➁!$A:$R,COLUMN(入力シート➁!R281),0))</f>
        <v/>
      </c>
      <c r="AV290" s="200"/>
      <c r="AW290" s="200"/>
      <c r="AX290" s="200"/>
      <c r="AY290" s="200"/>
      <c r="AZ290" s="200"/>
      <c r="BA290" s="200"/>
      <c r="BB290" s="200"/>
      <c r="BC290" s="200"/>
      <c r="BE290" s="17" t="str">
        <f ca="1">IF($B286="","非表示","表示")</f>
        <v>非表示</v>
      </c>
    </row>
    <row r="291" spans="1:57" ht="46.5" customHeight="1">
      <c r="A291" s="17">
        <f t="shared" ca="1" si="54"/>
        <v>96</v>
      </c>
      <c r="B291" s="192" t="str">
        <f ca="1">IF(AND(VLOOKUP(A291,入力シート➁!$A:$B,COLUMN(入力シート➁!$B$5),0)=0,AU291=""),"",IF(AND(VLOOKUP(A291,入力シート➁!$A:$B,COLUMN(入力シート➁!$B$5),0)=0,AU291&lt;&gt;""),IFERROR(IF(AND(OFFSET(B291,-2,0,1,1)=$B$14,OFFSET(B291,-19,0,1,1)="　　　　　　　〃"),OFFSET(B291,-20,0,1,1),IF(AND(OFFSET(B291,-2,0,1,1)=$B$14,OFFSET(B291,-19,0,1,1)&lt;&gt;"　　　　　　　〃"),OFFSET(B291,-19,0,1,1),"　　　　　　　〃")),"　　　　　　　〃"),(VLOOKUP(A291,入力シート➁!$A:$B,COLUMN(入力シート➁!$B$5),0))))</f>
        <v/>
      </c>
      <c r="C291" s="193"/>
      <c r="D291" s="193"/>
      <c r="E291" s="193"/>
      <c r="F291" s="193"/>
      <c r="G291" s="193"/>
      <c r="H291" s="193"/>
      <c r="I291" s="193"/>
      <c r="J291" s="194"/>
      <c r="K291" s="121" t="str">
        <f ca="1">IF(M291="","",IFERROR(VLOOKUP($A291,入力シート➁!$A:$R,COLUMN(入力シート➁!$C$7),0),""))</f>
        <v/>
      </c>
      <c r="L291" s="122" t="str">
        <f ca="1">IF(OR(P291="",VLOOKUP(A291,入力シート➁!$A:$R,COLUMN(入力シート➁!D282),0)=0),"",VLOOKUP(A291,入力シート➁!$A:$R,COLUMN(入力シート➁!D282),0))</f>
        <v/>
      </c>
      <c r="M291" s="123" t="str">
        <f ca="1">IF(L291="","",VLOOKUP($A291,入力シート➁!$A:$R,COLUMN(入力シート➁!$E$7),0))</f>
        <v/>
      </c>
      <c r="N291" s="195" t="str">
        <f t="shared" ca="1" si="50"/>
        <v/>
      </c>
      <c r="O291" s="196"/>
      <c r="P291" s="197" t="str">
        <f ca="1">IF(VLOOKUP($A291,入力シート➁!$A:$R,COLUMN(入力シート➁!F282),0)=0,"",IF(VLOOKUP($A291,入力シート➁!$A:$R,COLUMN(入力シート➁!F282),0)&lt;0,"("&amp;-VLOOKUP($A291,入力シート➁!$A:$R,COLUMN(入力シート➁!F282),0)&amp;VLOOKUP($A291,入力シート➁!$A:$R,COLUMN(入力シート➁!G282),0)&amp;")",VLOOKUP($A291,入力シート➁!$A:$R,COLUMN(入力シート➁!F282),0)))</f>
        <v/>
      </c>
      <c r="Q291" s="198"/>
      <c r="R291" s="198"/>
      <c r="S291" s="124" t="str">
        <f ca="1">IF(OR(P291="",COUNT(P291)=0),"",VLOOKUP(A291,入力シート➁!$A:$R,COLUMN(入力シート➁!G282),0))</f>
        <v/>
      </c>
      <c r="T291" s="121" t="str">
        <f ca="1">IF(V291="","",IFERROR(VLOOKUP($A291,入力シート➁!$A:$R,COLUMN(入力シート➁!$C$7),0),""))</f>
        <v/>
      </c>
      <c r="U291" s="125" t="str">
        <f ca="1">IF(OR(Y291="",VLOOKUP(A291,入力シート➁!$A:$R,COLUMN(入力シート➁!D282),0)=0),"",VLOOKUP(A291,入力シート➁!$A:$R,COLUMN(入力シート➁!D282),0))</f>
        <v/>
      </c>
      <c r="V291" s="123" t="str">
        <f ca="1">IF(U291="","",VLOOKUP($A291,入力シート➁!$A:$R,COLUMN(入力シート➁!$E$7),0))</f>
        <v/>
      </c>
      <c r="W291" s="195" t="str">
        <f t="shared" ca="1" si="51"/>
        <v/>
      </c>
      <c r="X291" s="199"/>
      <c r="Y291" s="197" t="str">
        <f ca="1">IF(VLOOKUP($A291,入力シート➁!$A:$R,COLUMN(入力シート➁!H282),0)=0,"",IF(VLOOKUP($A291,入力シート➁!$A:$R,COLUMN(入力シート➁!H282),0)&lt;0,"("&amp;-VLOOKUP($A291,入力シート➁!$A:$R,COLUMN(入力シート➁!H282),0)&amp;VLOOKUP($A291,入力シート➁!$A:$R,COLUMN(入力シート➁!I282),0)&amp;")",VLOOKUP($A291,入力シート➁!$A:$R,COLUMN(入力シート➁!H282),0)))</f>
        <v/>
      </c>
      <c r="Z291" s="198"/>
      <c r="AA291" s="198"/>
      <c r="AB291" s="124" t="str">
        <f ca="1">IF(OR(Y291="",COUNT(Y291)=0),"",VLOOKUP($A291,入力シート➁!$A:$R,COLUMN(入力シート➁!G282),0))</f>
        <v/>
      </c>
      <c r="AC291" s="121" t="str">
        <f ca="1">IF(AE291="","",IFERROR(VLOOKUP($A291,入力シート➁!$A:$R,COLUMN(入力シート➁!$C$7),0),""))</f>
        <v/>
      </c>
      <c r="AD291" s="125" t="str">
        <f ca="1">IF(OR(AH291="",VLOOKUP(A291,入力シート➁!$A:$R,COLUMN(入力シート➁!D282),0)=0),"",VLOOKUP(A291,入力シート➁!$A:$R,COLUMN(入力シート➁!D282),0))</f>
        <v/>
      </c>
      <c r="AE291" s="123" t="str">
        <f ca="1">IF(AD291="","",VLOOKUP($A291,入力シート➁!$A:$R,COLUMN(入力シート➁!$E$7),0))</f>
        <v/>
      </c>
      <c r="AF291" s="195" t="str">
        <f t="shared" ca="1" si="52"/>
        <v/>
      </c>
      <c r="AG291" s="199"/>
      <c r="AH291" s="197" t="str">
        <f ca="1">IF(VLOOKUP($A291,入力シート➁!$A:$R,COLUMN(入力シート➁!J282),0)=0,"",IF(VLOOKUP($A291,入力シート➁!$A:$R,COLUMN(入力シート➁!J282),0)&lt;0,"("&amp;-VLOOKUP($A291,入力シート➁!$A:$R,COLUMN(入力シート➁!J282),0)&amp;VLOOKUP($A291,入力シート➁!$A:$R,COLUMN(入力シート➁!K282),0)&amp;")",VLOOKUP($A291,入力シート➁!$A:$R,COLUMN(入力シート➁!J282),0)))</f>
        <v/>
      </c>
      <c r="AI291" s="198"/>
      <c r="AJ291" s="198"/>
      <c r="AK291" s="124" t="str">
        <f ca="1">IF(OR(AH291="",COUNT(AH291)=0),"",VLOOKUP($A291,入力シート➁!$A:$R,COLUMN(入力シート➁!G282),0))</f>
        <v/>
      </c>
      <c r="AL291" s="121" t="str">
        <f ca="1">IF(AN291="","",IFERROR(VLOOKUP($A291,入力シート➁!$A:$R,COLUMN(入力シート➁!$C$7),0),""))</f>
        <v/>
      </c>
      <c r="AM291" s="125" t="str">
        <f ca="1">IF(OR(AQ291=0,AQ291="",VLOOKUP(A291,入力シート➁!$A:$R,COLUMN(入力シート➁!D282),0)=0),"",VLOOKUP(A291,入力シート➁!$A:$R,COLUMN(入力シート➁!D282),0))</f>
        <v/>
      </c>
      <c r="AN291" s="123" t="str">
        <f ca="1">IF(AM291="","",VLOOKUP($A291,入力シート➁!$A:$R,COLUMN(入力シート➁!$E$7),0))</f>
        <v/>
      </c>
      <c r="AO291" s="195" t="str">
        <f t="shared" ca="1" si="53"/>
        <v/>
      </c>
      <c r="AP291" s="199"/>
      <c r="AQ291" s="197" t="str">
        <f ca="1">IF(AND(VLOOKUP($A291,入力シート➁!$A:$R,COLUMN(入力シート➁!L282),0)=0,VLOOKUP($A291,入力シート➁!$A:$R,COLUMN(入力シート➁!B282),0)=""),"",IF(VLOOKUP($A291,入力シート➁!$A:$R,COLUMN(入力シート➁!L282),0)&lt;0,"("&amp;-VLOOKUP($A291,入力シート➁!$A:$R,COLUMN(入力シート➁!L282),0)&amp;VLOOKUP($A291,入力シート➁!$A:$R,COLUMN(入力シート➁!M282),0)&amp;")",VLOOKUP($A291,入力シート➁!$A:$R,COLUMN(入力シート➁!L282),0)))</f>
        <v/>
      </c>
      <c r="AR291" s="198"/>
      <c r="AS291" s="198"/>
      <c r="AT291" s="124" t="str">
        <f ca="1">IF(OR(AQ291="",COUNT(AQ291)=0),"",VLOOKUP($A291,入力シート➁!$A:$R,COLUMN(入力シート➁!G282),0))</f>
        <v/>
      </c>
      <c r="AU291" s="200" t="str">
        <f ca="1">IF(VLOOKUP(A291,入力シート➁!$A:$R,COLUMN(入力シート➁!R282),0)=0,"",VLOOKUP(A291,入力シート➁!$A:$R,COLUMN(入力シート➁!R282),0))</f>
        <v/>
      </c>
      <c r="AV291" s="200"/>
      <c r="AW291" s="200"/>
      <c r="AX291" s="200"/>
      <c r="AY291" s="200"/>
      <c r="AZ291" s="200"/>
      <c r="BA291" s="200"/>
      <c r="BB291" s="200"/>
      <c r="BC291" s="200"/>
      <c r="BE291" s="17" t="str">
        <f ca="1">IF($B286="","非表示","表示")</f>
        <v>非表示</v>
      </c>
    </row>
    <row r="292" spans="1:57" ht="46.5" customHeight="1">
      <c r="A292" s="17">
        <f t="shared" ca="1" si="54"/>
        <v>97</v>
      </c>
      <c r="B292" s="192" t="str">
        <f ca="1">IF(AND(VLOOKUP(A292,入力シート➁!$A:$B,COLUMN(入力シート➁!$B$5),0)=0,AU292=""),"",IF(AND(VLOOKUP(A292,入力シート➁!$A:$B,COLUMN(入力シート➁!$B$5),0)=0,AU292&lt;&gt;""),IFERROR(IF(AND(OFFSET(B292,-2,0,1,1)=$B$14,OFFSET(B292,-19,0,1,1)="　　　　　　　〃"),OFFSET(B292,-20,0,1,1),IF(AND(OFFSET(B292,-2,0,1,1)=$B$14,OFFSET(B292,-19,0,1,1)&lt;&gt;"　　　　　　　〃"),OFFSET(B292,-19,0,1,1),"　　　　　　　〃")),"　　　　　　　〃"),(VLOOKUP(A292,入力シート➁!$A:$B,COLUMN(入力シート➁!$B$5),0))))</f>
        <v/>
      </c>
      <c r="C292" s="193"/>
      <c r="D292" s="193"/>
      <c r="E292" s="193"/>
      <c r="F292" s="193"/>
      <c r="G292" s="193"/>
      <c r="H292" s="193"/>
      <c r="I292" s="193"/>
      <c r="J292" s="194"/>
      <c r="K292" s="121" t="str">
        <f ca="1">IF(M292="","",IFERROR(VLOOKUP($A292,入力シート➁!$A:$R,COLUMN(入力シート➁!$C$7),0),""))</f>
        <v/>
      </c>
      <c r="L292" s="122" t="str">
        <f ca="1">IF(OR(P292="",VLOOKUP(A292,入力シート➁!$A:$R,COLUMN(入力シート➁!D283),0)=0),"",VLOOKUP(A292,入力シート➁!$A:$R,COLUMN(入力シート➁!D283),0))</f>
        <v/>
      </c>
      <c r="M292" s="123" t="str">
        <f ca="1">IF(L292="","",VLOOKUP($A292,入力シート➁!$A:$R,COLUMN(入力シート➁!$E$7),0))</f>
        <v/>
      </c>
      <c r="N292" s="195" t="str">
        <f t="shared" ca="1" si="50"/>
        <v/>
      </c>
      <c r="O292" s="196"/>
      <c r="P292" s="197" t="str">
        <f ca="1">IF(VLOOKUP($A292,入力シート➁!$A:$R,COLUMN(入力シート➁!F283),0)=0,"",IF(VLOOKUP($A292,入力シート➁!$A:$R,COLUMN(入力シート➁!F283),0)&lt;0,"("&amp;-VLOOKUP($A292,入力シート➁!$A:$R,COLUMN(入力シート➁!F283),0)&amp;VLOOKUP($A292,入力シート➁!$A:$R,COLUMN(入力シート➁!G283),0)&amp;")",VLOOKUP($A292,入力シート➁!$A:$R,COLUMN(入力シート➁!F283),0)))</f>
        <v/>
      </c>
      <c r="Q292" s="198"/>
      <c r="R292" s="198"/>
      <c r="S292" s="124" t="str">
        <f ca="1">IF(OR(P292="",COUNT(P292)=0),"",VLOOKUP(A292,入力シート➁!$A:$R,COLUMN(入力シート➁!G283),0))</f>
        <v/>
      </c>
      <c r="T292" s="121" t="str">
        <f ca="1">IF(V292="","",IFERROR(VLOOKUP($A292,入力シート➁!$A:$R,COLUMN(入力シート➁!$C$7),0),""))</f>
        <v/>
      </c>
      <c r="U292" s="125" t="str">
        <f ca="1">IF(OR(Y292="",VLOOKUP(A292,入力シート➁!$A:$R,COLUMN(入力シート➁!D283),0)=0),"",VLOOKUP(A292,入力シート➁!$A:$R,COLUMN(入力シート➁!D283),0))</f>
        <v/>
      </c>
      <c r="V292" s="123" t="str">
        <f ca="1">IF(U292="","",VLOOKUP($A292,入力シート➁!$A:$R,COLUMN(入力シート➁!$E$7),0))</f>
        <v/>
      </c>
      <c r="W292" s="195" t="str">
        <f t="shared" ca="1" si="51"/>
        <v/>
      </c>
      <c r="X292" s="199"/>
      <c r="Y292" s="197" t="str">
        <f ca="1">IF(VLOOKUP($A292,入力シート➁!$A:$R,COLUMN(入力シート➁!H283),0)=0,"",IF(VLOOKUP($A292,入力シート➁!$A:$R,COLUMN(入力シート➁!H283),0)&lt;0,"("&amp;-VLOOKUP($A292,入力シート➁!$A:$R,COLUMN(入力シート➁!H283),0)&amp;VLOOKUP($A292,入力シート➁!$A:$R,COLUMN(入力シート➁!I283),0)&amp;")",VLOOKUP($A292,入力シート➁!$A:$R,COLUMN(入力シート➁!H283),0)))</f>
        <v/>
      </c>
      <c r="Z292" s="198"/>
      <c r="AA292" s="198"/>
      <c r="AB292" s="124" t="str">
        <f ca="1">IF(OR(Y292="",COUNT(Y292)=0),"",VLOOKUP($A292,入力シート➁!$A:$R,COLUMN(入力シート➁!G283),0))</f>
        <v/>
      </c>
      <c r="AC292" s="121" t="str">
        <f ca="1">IF(AE292="","",IFERROR(VLOOKUP($A292,入力シート➁!$A:$R,COLUMN(入力シート➁!$C$7),0),""))</f>
        <v/>
      </c>
      <c r="AD292" s="125" t="str">
        <f ca="1">IF(OR(AH292="",VLOOKUP(A292,入力シート➁!$A:$R,COLUMN(入力シート➁!D283),0)=0),"",VLOOKUP(A292,入力シート➁!$A:$R,COLUMN(入力シート➁!D283),0))</f>
        <v/>
      </c>
      <c r="AE292" s="123" t="str">
        <f ca="1">IF(AD292="","",VLOOKUP($A292,入力シート➁!$A:$R,COLUMN(入力シート➁!$E$7),0))</f>
        <v/>
      </c>
      <c r="AF292" s="195" t="str">
        <f t="shared" ca="1" si="52"/>
        <v/>
      </c>
      <c r="AG292" s="199"/>
      <c r="AH292" s="197" t="str">
        <f ca="1">IF(VLOOKUP($A292,入力シート➁!$A:$R,COLUMN(入力シート➁!J283),0)=0,"",IF(VLOOKUP($A292,入力シート➁!$A:$R,COLUMN(入力シート➁!J283),0)&lt;0,"("&amp;-VLOOKUP($A292,入力シート➁!$A:$R,COLUMN(入力シート➁!J283),0)&amp;VLOOKUP($A292,入力シート➁!$A:$R,COLUMN(入力シート➁!K283),0)&amp;")",VLOOKUP($A292,入力シート➁!$A:$R,COLUMN(入力シート➁!J283),0)))</f>
        <v/>
      </c>
      <c r="AI292" s="198"/>
      <c r="AJ292" s="198"/>
      <c r="AK292" s="124" t="str">
        <f ca="1">IF(OR(AH292="",COUNT(AH292)=0),"",VLOOKUP($A292,入力シート➁!$A:$R,COLUMN(入力シート➁!G283),0))</f>
        <v/>
      </c>
      <c r="AL292" s="121" t="str">
        <f ca="1">IF(AN292="","",IFERROR(VLOOKUP($A292,入力シート➁!$A:$R,COLUMN(入力シート➁!$C$7),0),""))</f>
        <v/>
      </c>
      <c r="AM292" s="125" t="str">
        <f ca="1">IF(OR(AQ292=0,AQ292="",VLOOKUP(A292,入力シート➁!$A:$R,COLUMN(入力シート➁!D283),0)=0),"",VLOOKUP(A292,入力シート➁!$A:$R,COLUMN(入力シート➁!D283),0))</f>
        <v/>
      </c>
      <c r="AN292" s="123" t="str">
        <f ca="1">IF(AM292="","",VLOOKUP($A292,入力シート➁!$A:$R,COLUMN(入力シート➁!$E$7),0))</f>
        <v/>
      </c>
      <c r="AO292" s="195" t="str">
        <f t="shared" ca="1" si="53"/>
        <v/>
      </c>
      <c r="AP292" s="199"/>
      <c r="AQ292" s="197" t="str">
        <f ca="1">IF(AND(VLOOKUP($A292,入力シート➁!$A:$R,COLUMN(入力シート➁!L283),0)=0,VLOOKUP($A292,入力シート➁!$A:$R,COLUMN(入力シート➁!B283),0)=""),"",IF(VLOOKUP($A292,入力シート➁!$A:$R,COLUMN(入力シート➁!L283),0)&lt;0,"("&amp;-VLOOKUP($A292,入力シート➁!$A:$R,COLUMN(入力シート➁!L283),0)&amp;VLOOKUP($A292,入力シート➁!$A:$R,COLUMN(入力シート➁!M283),0)&amp;")",VLOOKUP($A292,入力シート➁!$A:$R,COLUMN(入力シート➁!L283),0)))</f>
        <v/>
      </c>
      <c r="AR292" s="198"/>
      <c r="AS292" s="198"/>
      <c r="AT292" s="124" t="str">
        <f ca="1">IF(OR(AQ292="",COUNT(AQ292)=0),"",VLOOKUP($A292,入力シート➁!$A:$R,COLUMN(入力シート➁!G283),0))</f>
        <v/>
      </c>
      <c r="AU292" s="200" t="str">
        <f ca="1">IF(VLOOKUP(A292,入力シート➁!$A:$R,COLUMN(入力シート➁!R283),0)=0,"",VLOOKUP(A292,入力シート➁!$A:$R,COLUMN(入力シート➁!R283),0))</f>
        <v/>
      </c>
      <c r="AV292" s="200"/>
      <c r="AW292" s="200"/>
      <c r="AX292" s="200"/>
      <c r="AY292" s="200"/>
      <c r="AZ292" s="200"/>
      <c r="BA292" s="200"/>
      <c r="BB292" s="200"/>
      <c r="BC292" s="200"/>
      <c r="BE292" s="17" t="str">
        <f ca="1">IF($B286="","非表示","表示")</f>
        <v>非表示</v>
      </c>
    </row>
    <row r="293" spans="1:57" ht="46.5" customHeight="1">
      <c r="A293" s="17">
        <f t="shared" ca="1" si="54"/>
        <v>98</v>
      </c>
      <c r="B293" s="192" t="str">
        <f ca="1">IF(AND(VLOOKUP(A293,入力シート➁!$A:$B,COLUMN(入力シート➁!$B$5),0)=0,AU293=""),"",IF(AND(VLOOKUP(A293,入力シート➁!$A:$B,COLUMN(入力シート➁!$B$5),0)=0,AU293&lt;&gt;""),IFERROR(IF(AND(OFFSET(B293,-2,0,1,1)=$B$14,OFFSET(B293,-19,0,1,1)="　　　　　　　〃"),OFFSET(B293,-20,0,1,1),IF(AND(OFFSET(B293,-2,0,1,1)=$B$14,OFFSET(B293,-19,0,1,1)&lt;&gt;"　　　　　　　〃"),OFFSET(B293,-19,0,1,1),"　　　　　　　〃")),"　　　　　　　〃"),(VLOOKUP(A293,入力シート➁!$A:$B,COLUMN(入力シート➁!$B$5),0))))</f>
        <v/>
      </c>
      <c r="C293" s="193"/>
      <c r="D293" s="193"/>
      <c r="E293" s="193"/>
      <c r="F293" s="193"/>
      <c r="G293" s="193"/>
      <c r="H293" s="193"/>
      <c r="I293" s="193"/>
      <c r="J293" s="194"/>
      <c r="K293" s="121" t="str">
        <f ca="1">IF(M293="","",IFERROR(VLOOKUP($A293,入力シート➁!$A:$R,COLUMN(入力シート➁!$C$7),0),""))</f>
        <v/>
      </c>
      <c r="L293" s="122" t="str">
        <f ca="1">IF(OR(P293="",VLOOKUP(A293,入力シート➁!$A:$R,COLUMN(入力シート➁!D284),0)=0),"",VLOOKUP(A293,入力シート➁!$A:$R,COLUMN(入力シート➁!D284),0))</f>
        <v/>
      </c>
      <c r="M293" s="123" t="str">
        <f ca="1">IF(L293="","",VLOOKUP($A293,入力シート➁!$A:$R,COLUMN(入力シート➁!$E$7),0))</f>
        <v/>
      </c>
      <c r="N293" s="195" t="str">
        <f t="shared" ca="1" si="50"/>
        <v/>
      </c>
      <c r="O293" s="196"/>
      <c r="P293" s="197" t="str">
        <f ca="1">IF(VLOOKUP($A293,入力シート➁!$A:$R,COLUMN(入力シート➁!F284),0)=0,"",IF(VLOOKUP($A293,入力シート➁!$A:$R,COLUMN(入力シート➁!F284),0)&lt;0,"("&amp;-VLOOKUP($A293,入力シート➁!$A:$R,COLUMN(入力シート➁!F284),0)&amp;VLOOKUP($A293,入力シート➁!$A:$R,COLUMN(入力シート➁!G284),0)&amp;")",VLOOKUP($A293,入力シート➁!$A:$R,COLUMN(入力シート➁!F284),0)))</f>
        <v/>
      </c>
      <c r="Q293" s="198"/>
      <c r="R293" s="198"/>
      <c r="S293" s="124" t="str">
        <f ca="1">IF(OR(P293="",COUNT(P293)=0),"",VLOOKUP(A293,入力シート➁!$A:$R,COLUMN(入力シート➁!G284),0))</f>
        <v/>
      </c>
      <c r="T293" s="121" t="str">
        <f ca="1">IF(V293="","",IFERROR(VLOOKUP($A293,入力シート➁!$A:$R,COLUMN(入力シート➁!$C$7),0),""))</f>
        <v/>
      </c>
      <c r="U293" s="125" t="str">
        <f ca="1">IF(OR(Y293="",VLOOKUP(A293,入力シート➁!$A:$R,COLUMN(入力シート➁!D284),0)=0),"",VLOOKUP(A293,入力シート➁!$A:$R,COLUMN(入力シート➁!D284),0))</f>
        <v/>
      </c>
      <c r="V293" s="123" t="str">
        <f ca="1">IF(U293="","",VLOOKUP($A293,入力シート➁!$A:$R,COLUMN(入力シート➁!$E$7),0))</f>
        <v/>
      </c>
      <c r="W293" s="195" t="str">
        <f t="shared" ca="1" si="51"/>
        <v/>
      </c>
      <c r="X293" s="199"/>
      <c r="Y293" s="197" t="str">
        <f ca="1">IF(VLOOKUP($A293,入力シート➁!$A:$R,COLUMN(入力シート➁!H284),0)=0,"",IF(VLOOKUP($A293,入力シート➁!$A:$R,COLUMN(入力シート➁!H284),0)&lt;0,"("&amp;-VLOOKUP($A293,入力シート➁!$A:$R,COLUMN(入力シート➁!H284),0)&amp;VLOOKUP($A293,入力シート➁!$A:$R,COLUMN(入力シート➁!I284),0)&amp;")",VLOOKUP($A293,入力シート➁!$A:$R,COLUMN(入力シート➁!H284),0)))</f>
        <v/>
      </c>
      <c r="Z293" s="198"/>
      <c r="AA293" s="198"/>
      <c r="AB293" s="124" t="str">
        <f ca="1">IF(OR(Y293="",COUNT(Y293)=0),"",VLOOKUP($A293,入力シート➁!$A:$R,COLUMN(入力シート➁!G284),0))</f>
        <v/>
      </c>
      <c r="AC293" s="121" t="str">
        <f ca="1">IF(AE293="","",IFERROR(VLOOKUP($A293,入力シート➁!$A:$R,COLUMN(入力シート➁!$C$7),0),""))</f>
        <v/>
      </c>
      <c r="AD293" s="125" t="str">
        <f ca="1">IF(OR(AH293="",VLOOKUP(A293,入力シート➁!$A:$R,COLUMN(入力シート➁!D284),0)=0),"",VLOOKUP(A293,入力シート➁!$A:$R,COLUMN(入力シート➁!D284),0))</f>
        <v/>
      </c>
      <c r="AE293" s="123" t="str">
        <f ca="1">IF(AD293="","",VLOOKUP($A293,入力シート➁!$A:$R,COLUMN(入力シート➁!$E$7),0))</f>
        <v/>
      </c>
      <c r="AF293" s="195" t="str">
        <f t="shared" ca="1" si="52"/>
        <v/>
      </c>
      <c r="AG293" s="199"/>
      <c r="AH293" s="197" t="str">
        <f ca="1">IF(VLOOKUP($A293,入力シート➁!$A:$R,COLUMN(入力シート➁!J284),0)=0,"",IF(VLOOKUP($A293,入力シート➁!$A:$R,COLUMN(入力シート➁!J284),0)&lt;0,"("&amp;-VLOOKUP($A293,入力シート➁!$A:$R,COLUMN(入力シート➁!J284),0)&amp;VLOOKUP($A293,入力シート➁!$A:$R,COLUMN(入力シート➁!K284),0)&amp;")",VLOOKUP($A293,入力シート➁!$A:$R,COLUMN(入力シート➁!J284),0)))</f>
        <v/>
      </c>
      <c r="AI293" s="198"/>
      <c r="AJ293" s="198"/>
      <c r="AK293" s="124" t="str">
        <f ca="1">IF(OR(AH293="",COUNT(AH293)=0),"",VLOOKUP($A293,入力シート➁!$A:$R,COLUMN(入力シート➁!G284),0))</f>
        <v/>
      </c>
      <c r="AL293" s="121" t="str">
        <f ca="1">IF(AN293="","",IFERROR(VLOOKUP($A293,入力シート➁!$A:$R,COLUMN(入力シート➁!$C$7),0),""))</f>
        <v/>
      </c>
      <c r="AM293" s="125" t="str">
        <f ca="1">IF(OR(AQ293=0,AQ293="",VLOOKUP(A293,入力シート➁!$A:$R,COLUMN(入力シート➁!D284),0)=0),"",VLOOKUP(A293,入力シート➁!$A:$R,COLUMN(入力シート➁!D284),0))</f>
        <v/>
      </c>
      <c r="AN293" s="123" t="str">
        <f ca="1">IF(AM293="","",VLOOKUP($A293,入力シート➁!$A:$R,COLUMN(入力シート➁!$E$7),0))</f>
        <v/>
      </c>
      <c r="AO293" s="195" t="str">
        <f t="shared" ca="1" si="53"/>
        <v/>
      </c>
      <c r="AP293" s="199"/>
      <c r="AQ293" s="197" t="str">
        <f ca="1">IF(AND(VLOOKUP($A293,入力シート➁!$A:$R,COLUMN(入力シート➁!L284),0)=0,VLOOKUP($A293,入力シート➁!$A:$R,COLUMN(入力シート➁!B284),0)=""),"",IF(VLOOKUP($A293,入力シート➁!$A:$R,COLUMN(入力シート➁!L284),0)&lt;0,"("&amp;-VLOOKUP($A293,入力シート➁!$A:$R,COLUMN(入力シート➁!L284),0)&amp;VLOOKUP($A293,入力シート➁!$A:$R,COLUMN(入力シート➁!M284),0)&amp;")",VLOOKUP($A293,入力シート➁!$A:$R,COLUMN(入力シート➁!L284),0)))</f>
        <v/>
      </c>
      <c r="AR293" s="198"/>
      <c r="AS293" s="198"/>
      <c r="AT293" s="124" t="str">
        <f ca="1">IF(OR(AQ293="",COUNT(AQ293)=0),"",VLOOKUP($A293,入力シート➁!$A:$R,COLUMN(入力シート➁!G284),0))</f>
        <v/>
      </c>
      <c r="AU293" s="200" t="str">
        <f ca="1">IF(VLOOKUP(A293,入力シート➁!$A:$R,COLUMN(入力シート➁!R284),0)=0,"",VLOOKUP(A293,入力シート➁!$A:$R,COLUMN(入力シート➁!R284),0))</f>
        <v/>
      </c>
      <c r="AV293" s="200"/>
      <c r="AW293" s="200"/>
      <c r="AX293" s="200"/>
      <c r="AY293" s="200"/>
      <c r="AZ293" s="200"/>
      <c r="BA293" s="200"/>
      <c r="BB293" s="200"/>
      <c r="BC293" s="200"/>
      <c r="BE293" s="17" t="str">
        <f ca="1">IF($B286="","非表示","表示")</f>
        <v>非表示</v>
      </c>
    </row>
    <row r="294" spans="1:57" ht="46.5" customHeight="1">
      <c r="A294" s="17">
        <f t="shared" ca="1" si="54"/>
        <v>99</v>
      </c>
      <c r="B294" s="192" t="str">
        <f ca="1">IF(AND(VLOOKUP(A294,入力シート➁!$A:$B,COLUMN(入力シート➁!$B$5),0)=0,AU294=""),"",IF(AND(VLOOKUP(A294,入力シート➁!$A:$B,COLUMN(入力シート➁!$B$5),0)=0,AU294&lt;&gt;""),IFERROR(IF(AND(OFFSET(B294,-2,0,1,1)=$B$14,OFFSET(B294,-19,0,1,1)="　　　　　　　〃"),OFFSET(B294,-20,0,1,1),IF(AND(OFFSET(B294,-2,0,1,1)=$B$14,OFFSET(B294,-19,0,1,1)&lt;&gt;"　　　　　　　〃"),OFFSET(B294,-19,0,1,1),"　　　　　　　〃")),"　　　　　　　〃"),(VLOOKUP(A294,入力シート➁!$A:$B,COLUMN(入力シート➁!$B$5),0))))</f>
        <v/>
      </c>
      <c r="C294" s="193"/>
      <c r="D294" s="193"/>
      <c r="E294" s="193"/>
      <c r="F294" s="193"/>
      <c r="G294" s="193"/>
      <c r="H294" s="193"/>
      <c r="I294" s="193"/>
      <c r="J294" s="194"/>
      <c r="K294" s="121" t="str">
        <f ca="1">IF(M294="","",IFERROR(VLOOKUP($A294,入力シート➁!$A:$R,COLUMN(入力シート➁!$C$7),0),""))</f>
        <v/>
      </c>
      <c r="L294" s="122" t="str">
        <f ca="1">IF(OR(P294="",VLOOKUP(A294,入力シート➁!$A:$R,COLUMN(入力シート➁!D285),0)=0),"",VLOOKUP(A294,入力シート➁!$A:$R,COLUMN(入力シート➁!D285),0))</f>
        <v/>
      </c>
      <c r="M294" s="123" t="str">
        <f ca="1">IF(L294="","",VLOOKUP($A294,入力シート➁!$A:$R,COLUMN(入力シート➁!$E$7),0))</f>
        <v/>
      </c>
      <c r="N294" s="195" t="str">
        <f t="shared" ca="1" si="50"/>
        <v/>
      </c>
      <c r="O294" s="196"/>
      <c r="P294" s="197" t="str">
        <f ca="1">IF(VLOOKUP($A294,入力シート➁!$A:$R,COLUMN(入力シート➁!F285),0)=0,"",IF(VLOOKUP($A294,入力シート➁!$A:$R,COLUMN(入力シート➁!F285),0)&lt;0,"("&amp;-VLOOKUP($A294,入力シート➁!$A:$R,COLUMN(入力シート➁!F285),0)&amp;VLOOKUP($A294,入力シート➁!$A:$R,COLUMN(入力シート➁!G285),0)&amp;")",VLOOKUP($A294,入力シート➁!$A:$R,COLUMN(入力シート➁!F285),0)))</f>
        <v/>
      </c>
      <c r="Q294" s="198"/>
      <c r="R294" s="198"/>
      <c r="S294" s="124" t="str">
        <f ca="1">IF(OR(P294="",COUNT(P294)=0),"",VLOOKUP(A294,入力シート➁!$A:$R,COLUMN(入力シート➁!G285),0))</f>
        <v/>
      </c>
      <c r="T294" s="121" t="str">
        <f ca="1">IF(V294="","",IFERROR(VLOOKUP($A294,入力シート➁!$A:$R,COLUMN(入力シート➁!$C$7),0),""))</f>
        <v/>
      </c>
      <c r="U294" s="125" t="str">
        <f ca="1">IF(OR(Y294="",VLOOKUP(A294,入力シート➁!$A:$R,COLUMN(入力シート➁!D285),0)=0),"",VLOOKUP(A294,入力シート➁!$A:$R,COLUMN(入力シート➁!D285),0))</f>
        <v/>
      </c>
      <c r="V294" s="123" t="str">
        <f ca="1">IF(U294="","",VLOOKUP($A294,入力シート➁!$A:$R,COLUMN(入力シート➁!$E$7),0))</f>
        <v/>
      </c>
      <c r="W294" s="195" t="str">
        <f t="shared" ca="1" si="51"/>
        <v/>
      </c>
      <c r="X294" s="199"/>
      <c r="Y294" s="197" t="str">
        <f ca="1">IF(VLOOKUP($A294,入力シート➁!$A:$R,COLUMN(入力シート➁!H285),0)=0,"",IF(VLOOKUP($A294,入力シート➁!$A:$R,COLUMN(入力シート➁!H285),0)&lt;0,"("&amp;-VLOOKUP($A294,入力シート➁!$A:$R,COLUMN(入力シート➁!H285),0)&amp;VLOOKUP($A294,入力シート➁!$A:$R,COLUMN(入力シート➁!I285),0)&amp;")",VLOOKUP($A294,入力シート➁!$A:$R,COLUMN(入力シート➁!H285),0)))</f>
        <v/>
      </c>
      <c r="Z294" s="198"/>
      <c r="AA294" s="198"/>
      <c r="AB294" s="124" t="str">
        <f ca="1">IF(OR(Y294="",COUNT(Y294)=0),"",VLOOKUP($A294,入力シート➁!$A:$R,COLUMN(入力シート➁!G285),0))</f>
        <v/>
      </c>
      <c r="AC294" s="121" t="str">
        <f ca="1">IF(AE294="","",IFERROR(VLOOKUP($A294,入力シート➁!$A:$R,COLUMN(入力シート➁!$C$7),0),""))</f>
        <v/>
      </c>
      <c r="AD294" s="125" t="str">
        <f ca="1">IF(OR(AH294="",VLOOKUP(A294,入力シート➁!$A:$R,COLUMN(入力シート➁!D285),0)=0),"",VLOOKUP(A294,入力シート➁!$A:$R,COLUMN(入力シート➁!D285),0))</f>
        <v/>
      </c>
      <c r="AE294" s="123" t="str">
        <f ca="1">IF(AD294="","",VLOOKUP($A294,入力シート➁!$A:$R,COLUMN(入力シート➁!$E$7),0))</f>
        <v/>
      </c>
      <c r="AF294" s="195" t="str">
        <f t="shared" ca="1" si="52"/>
        <v/>
      </c>
      <c r="AG294" s="199"/>
      <c r="AH294" s="197" t="str">
        <f ca="1">IF(VLOOKUP($A294,入力シート➁!$A:$R,COLUMN(入力シート➁!J285),0)=0,"",IF(VLOOKUP($A294,入力シート➁!$A:$R,COLUMN(入力シート➁!J285),0)&lt;0,"("&amp;-VLOOKUP($A294,入力シート➁!$A:$R,COLUMN(入力シート➁!J285),0)&amp;VLOOKUP($A294,入力シート➁!$A:$R,COLUMN(入力シート➁!K285),0)&amp;")",VLOOKUP($A294,入力シート➁!$A:$R,COLUMN(入力シート➁!J285),0)))</f>
        <v/>
      </c>
      <c r="AI294" s="198"/>
      <c r="AJ294" s="198"/>
      <c r="AK294" s="124" t="str">
        <f ca="1">IF(OR(AH294="",COUNT(AH294)=0),"",VLOOKUP($A294,入力シート➁!$A:$R,COLUMN(入力シート➁!G285),0))</f>
        <v/>
      </c>
      <c r="AL294" s="121" t="str">
        <f ca="1">IF(AN294="","",IFERROR(VLOOKUP($A294,入力シート➁!$A:$R,COLUMN(入力シート➁!$C$7),0),""))</f>
        <v/>
      </c>
      <c r="AM294" s="125" t="str">
        <f ca="1">IF(OR(AQ294=0,AQ294="",VLOOKUP(A294,入力シート➁!$A:$R,COLUMN(入力シート➁!D285),0)=0),"",VLOOKUP(A294,入力シート➁!$A:$R,COLUMN(入力シート➁!D285),0))</f>
        <v/>
      </c>
      <c r="AN294" s="123" t="str">
        <f ca="1">IF(AM294="","",VLOOKUP($A294,入力シート➁!$A:$R,COLUMN(入力シート➁!$E$7),0))</f>
        <v/>
      </c>
      <c r="AO294" s="195" t="str">
        <f t="shared" ca="1" si="53"/>
        <v/>
      </c>
      <c r="AP294" s="199"/>
      <c r="AQ294" s="197" t="str">
        <f ca="1">IF(AND(VLOOKUP($A294,入力シート➁!$A:$R,COLUMN(入力シート➁!L285),0)=0,VLOOKUP($A294,入力シート➁!$A:$R,COLUMN(入力シート➁!B285),0)=""),"",IF(VLOOKUP($A294,入力シート➁!$A:$R,COLUMN(入力シート➁!L285),0)&lt;0,"("&amp;-VLOOKUP($A294,入力シート➁!$A:$R,COLUMN(入力シート➁!L285),0)&amp;VLOOKUP($A294,入力シート➁!$A:$R,COLUMN(入力シート➁!M285),0)&amp;")",VLOOKUP($A294,入力シート➁!$A:$R,COLUMN(入力シート➁!L285),0)))</f>
        <v/>
      </c>
      <c r="AR294" s="198"/>
      <c r="AS294" s="198"/>
      <c r="AT294" s="124" t="str">
        <f ca="1">IF(OR(AQ294="",COUNT(AQ294)=0),"",VLOOKUP($A294,入力シート➁!$A:$R,COLUMN(入力シート➁!G285),0))</f>
        <v/>
      </c>
      <c r="AU294" s="200" t="str">
        <f ca="1">IF(VLOOKUP(A294,入力シート➁!$A:$R,COLUMN(入力シート➁!R285),0)=0,"",VLOOKUP(A294,入力シート➁!$A:$R,COLUMN(入力シート➁!R285),0))</f>
        <v/>
      </c>
      <c r="AV294" s="200"/>
      <c r="AW294" s="200"/>
      <c r="AX294" s="200"/>
      <c r="AY294" s="200"/>
      <c r="AZ294" s="200"/>
      <c r="BA294" s="200"/>
      <c r="BB294" s="200"/>
      <c r="BC294" s="200"/>
      <c r="BE294" s="17" t="str">
        <f ca="1">IF($B286="","非表示","表示")</f>
        <v>非表示</v>
      </c>
    </row>
    <row r="295" spans="1:57" ht="18.75" customHeight="1">
      <c r="B295" s="201" t="s">
        <v>66</v>
      </c>
      <c r="C295" s="201"/>
      <c r="D295" s="17" t="s">
        <v>67</v>
      </c>
      <c r="BE295" s="17" t="str">
        <f ca="1">IF($B286="","非表示","表示")</f>
        <v>非表示</v>
      </c>
    </row>
    <row r="296" spans="1:57" ht="18.75" customHeight="1">
      <c r="D296" s="17" t="s">
        <v>68</v>
      </c>
      <c r="BE296" s="17" t="str">
        <f ca="1">IF($B286="","非表示","表示")</f>
        <v>非表示</v>
      </c>
    </row>
    <row r="297" spans="1:57" ht="18.75" customHeight="1">
      <c r="D297" s="17" t="s">
        <v>69</v>
      </c>
      <c r="BE297" s="17" t="str">
        <f ca="1">IF($B286="","非表示","表示")</f>
        <v>非表示</v>
      </c>
    </row>
    <row r="298" spans="1:57" ht="18.75" customHeight="1">
      <c r="D298" s="17" t="s">
        <v>70</v>
      </c>
      <c r="BE298" s="17" t="str">
        <f ca="1">IF($B286="","非表示","表示")</f>
        <v>非表示</v>
      </c>
    </row>
    <row r="299" spans="1:57" ht="21" customHeight="1">
      <c r="B299" s="20" t="s">
        <v>55</v>
      </c>
      <c r="BE299" s="17" t="str">
        <f ca="1">IF($B313="","非表示","表示")</f>
        <v>非表示</v>
      </c>
    </row>
    <row r="300" spans="1:57" ht="10.5" customHeight="1"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8"/>
      <c r="M300" s="29"/>
      <c r="N300" s="22"/>
      <c r="O300" s="22"/>
      <c r="P300" s="22"/>
      <c r="Q300" s="22"/>
      <c r="R300" s="22"/>
      <c r="S300" s="29"/>
      <c r="T300" s="22"/>
      <c r="U300" s="35"/>
      <c r="V300" s="36"/>
      <c r="W300" s="35"/>
      <c r="X300" s="35"/>
      <c r="Y300" s="35"/>
      <c r="Z300" s="35"/>
      <c r="AA300" s="35"/>
      <c r="AB300" s="36"/>
      <c r="AC300" s="35"/>
      <c r="AD300" s="35"/>
      <c r="AE300" s="36"/>
      <c r="AF300" s="35"/>
      <c r="AG300" s="22"/>
      <c r="AH300" s="22"/>
      <c r="AI300" s="22"/>
      <c r="AJ300" s="22"/>
      <c r="AK300" s="29"/>
      <c r="AL300" s="22"/>
      <c r="AM300" s="22"/>
      <c r="AN300" s="29"/>
      <c r="AO300" s="22"/>
      <c r="AP300" s="22"/>
      <c r="AQ300" s="22"/>
      <c r="AR300" s="22"/>
      <c r="AS300" s="22"/>
      <c r="AT300" s="29"/>
      <c r="AU300" s="22"/>
      <c r="AV300" s="35"/>
      <c r="AW300" s="35"/>
      <c r="AX300" s="35"/>
      <c r="AY300" s="35"/>
      <c r="AZ300" s="35"/>
      <c r="BA300" s="35"/>
      <c r="BB300" s="35"/>
      <c r="BC300" s="40">
        <f>$BC273+1</f>
        <v>12</v>
      </c>
      <c r="BE300" s="17" t="str">
        <f ca="1">IF($B313="","非表示","表示")</f>
        <v>非表示</v>
      </c>
    </row>
    <row r="301" spans="1:57" ht="25.5" customHeight="1"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30"/>
      <c r="M301" s="31"/>
      <c r="N301" s="24"/>
      <c r="O301" s="24"/>
      <c r="P301" s="24"/>
      <c r="Q301" s="24"/>
      <c r="R301" s="24"/>
      <c r="S301" s="31"/>
      <c r="T301" s="24"/>
      <c r="U301" s="17"/>
      <c r="V301" s="202" t="str">
        <f>$V$4</f>
        <v>令和</v>
      </c>
      <c r="W301" s="202"/>
      <c r="X301" s="202"/>
      <c r="Y301" s="203" t="str">
        <f>$Y$4</f>
        <v/>
      </c>
      <c r="Z301" s="203"/>
      <c r="AA301" s="204" t="s">
        <v>56</v>
      </c>
      <c r="AB301" s="204"/>
      <c r="AC301" s="204"/>
      <c r="AD301" s="204"/>
      <c r="AE301" s="204"/>
      <c r="AF301" s="204"/>
      <c r="AG301" s="204"/>
      <c r="AH301" s="204"/>
      <c r="AJ301" s="24"/>
      <c r="AK301" s="31"/>
      <c r="AL301" s="24"/>
      <c r="AM301" s="24"/>
      <c r="AN301" s="31"/>
      <c r="AO301" s="24"/>
      <c r="AP301" s="24"/>
      <c r="AQ301" s="24"/>
      <c r="AR301" s="24"/>
      <c r="AS301" s="24"/>
      <c r="AT301" s="31"/>
      <c r="AU301" s="24"/>
      <c r="AV301" s="26"/>
      <c r="AW301" s="26"/>
      <c r="AX301" s="26"/>
      <c r="AY301" s="26"/>
      <c r="AZ301" s="26"/>
      <c r="BA301" s="26"/>
      <c r="BB301" s="26"/>
      <c r="BC301" s="41"/>
      <c r="BE301" s="17" t="str">
        <f ca="1">IF($B313="","非表示","表示")</f>
        <v>非表示</v>
      </c>
    </row>
    <row r="302" spans="1:57" ht="18" customHeight="1"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30"/>
      <c r="M302" s="31"/>
      <c r="N302" s="24"/>
      <c r="O302" s="24"/>
      <c r="P302" s="24"/>
      <c r="Q302" s="24"/>
      <c r="R302" s="24"/>
      <c r="S302" s="31"/>
      <c r="T302" s="24"/>
      <c r="U302" s="30"/>
      <c r="V302" s="31"/>
      <c r="AD302" s="17"/>
      <c r="AJ302" s="24"/>
      <c r="AK302" s="31"/>
      <c r="AQ302" s="24"/>
      <c r="AR302" s="24"/>
      <c r="AS302" s="24"/>
      <c r="AT302" s="205" t="str">
        <f>$AT$5</f>
        <v>　　年　　月　　日</v>
      </c>
      <c r="AU302" s="205"/>
      <c r="AV302" s="205"/>
      <c r="AW302" s="205"/>
      <c r="AX302" s="205"/>
      <c r="AY302" s="205"/>
      <c r="AZ302" s="205"/>
      <c r="BA302" s="205"/>
      <c r="BB302" s="205"/>
      <c r="BC302" s="41"/>
      <c r="BE302" s="17" t="str">
        <f ca="1">IF($B313="","非表示","表示")</f>
        <v>非表示</v>
      </c>
    </row>
    <row r="303" spans="1:57" ht="21" customHeight="1">
      <c r="B303" s="25"/>
      <c r="C303" s="26"/>
      <c r="D303" s="26"/>
      <c r="E303" s="26"/>
      <c r="F303" s="26"/>
      <c r="G303" s="26"/>
      <c r="H303" s="26"/>
      <c r="I303" s="26"/>
      <c r="J303" s="26"/>
      <c r="K303" s="26"/>
      <c r="L303" s="32"/>
      <c r="M303" s="33"/>
      <c r="O303" s="26"/>
      <c r="P303" s="26"/>
      <c r="Q303" s="26"/>
      <c r="R303" s="26"/>
      <c r="S303" s="33"/>
      <c r="T303" s="26"/>
      <c r="U303" s="32"/>
      <c r="V303" s="33"/>
      <c r="W303" s="26"/>
      <c r="X303" s="26"/>
      <c r="Y303" s="26"/>
      <c r="Z303" s="26"/>
      <c r="AA303" s="26"/>
      <c r="AB303" s="33"/>
      <c r="AC303" s="26"/>
      <c r="AD303" s="32"/>
      <c r="AE303" s="33"/>
      <c r="AF303" s="26"/>
      <c r="AG303" s="26"/>
      <c r="AH303" s="26"/>
      <c r="AI303" s="26"/>
      <c r="AJ303" s="26"/>
      <c r="AK303" s="33"/>
      <c r="AQ303" s="26"/>
      <c r="AR303" s="26"/>
      <c r="AS303" s="26"/>
      <c r="AT303" s="33"/>
      <c r="AU303" s="26"/>
      <c r="AV303" s="206"/>
      <c r="AW303" s="206"/>
      <c r="AX303" s="206"/>
      <c r="AY303" s="206"/>
      <c r="AZ303" s="206"/>
      <c r="BA303" s="206"/>
      <c r="BB303" s="206"/>
      <c r="BC303" s="41"/>
      <c r="BE303" s="17" t="str">
        <f ca="1">IF($B313="","非表示","表示")</f>
        <v>非表示</v>
      </c>
    </row>
    <row r="304" spans="1:57" ht="20.25" customHeight="1">
      <c r="B304" s="25"/>
      <c r="C304" s="207" t="s">
        <v>57</v>
      </c>
      <c r="D304" s="207"/>
      <c r="E304" s="207"/>
      <c r="F304" s="207"/>
      <c r="G304" s="207"/>
      <c r="H304" s="207"/>
      <c r="I304" s="207"/>
      <c r="J304" s="207"/>
      <c r="K304" s="207"/>
      <c r="L304" s="207"/>
      <c r="M304" s="33"/>
      <c r="N304" s="26"/>
      <c r="O304" s="26"/>
      <c r="P304" s="26"/>
      <c r="Q304" s="26"/>
      <c r="R304" s="26"/>
      <c r="S304" s="33"/>
      <c r="T304" s="26"/>
      <c r="U304" s="32"/>
      <c r="V304" s="33"/>
      <c r="W304" s="26"/>
      <c r="AB304" s="33"/>
      <c r="AC304" s="26"/>
      <c r="AD304" s="32"/>
      <c r="AE304" s="33"/>
      <c r="AF304" s="26"/>
      <c r="AG304" s="26"/>
      <c r="AH304" s="26"/>
      <c r="AI304" s="26"/>
      <c r="AJ304" s="26"/>
      <c r="AK304" s="33"/>
      <c r="AL304" s="26"/>
      <c r="AM304" s="26"/>
      <c r="AN304" s="33"/>
      <c r="AO304" s="26"/>
      <c r="AP304" s="26"/>
      <c r="AQ304" s="26"/>
      <c r="AR304" s="26"/>
      <c r="AS304" s="26"/>
      <c r="AT304" s="33"/>
      <c r="AU304" s="26"/>
      <c r="AV304" s="26"/>
      <c r="AW304" s="26"/>
      <c r="AX304" s="26"/>
      <c r="AY304" s="26"/>
      <c r="AZ304" s="26"/>
      <c r="BA304" s="26"/>
      <c r="BB304" s="26"/>
      <c r="BC304" s="41"/>
      <c r="BE304" s="17" t="str">
        <f ca="1">IF($B313="","非表示","表示")</f>
        <v>非表示</v>
      </c>
    </row>
    <row r="305" spans="1:57" ht="20.25" customHeight="1">
      <c r="B305" s="25"/>
      <c r="C305" s="26"/>
      <c r="D305" s="26"/>
      <c r="E305" s="26"/>
      <c r="F305" s="26"/>
      <c r="G305" s="26"/>
      <c r="H305" s="26"/>
      <c r="I305" s="26"/>
      <c r="J305" s="26"/>
      <c r="K305" s="26"/>
      <c r="L305" s="32"/>
      <c r="M305" s="33"/>
      <c r="N305" s="26"/>
      <c r="O305" s="26"/>
      <c r="P305" s="26"/>
      <c r="Q305" s="26"/>
      <c r="R305" s="26"/>
      <c r="S305" s="33"/>
      <c r="T305" s="26"/>
      <c r="U305" s="32"/>
      <c r="V305" s="33"/>
      <c r="W305" s="26"/>
      <c r="X305" s="26"/>
      <c r="Y305" s="26"/>
      <c r="Z305" s="26"/>
      <c r="AA305" s="26"/>
      <c r="AB305" s="33"/>
      <c r="AC305" s="26"/>
      <c r="AD305" s="32"/>
      <c r="AE305" s="33"/>
      <c r="AF305" s="26"/>
      <c r="AG305" s="26"/>
      <c r="AH305" s="26"/>
      <c r="AI305" s="26"/>
      <c r="AJ305" s="26"/>
      <c r="AK305" s="177" t="s">
        <v>58</v>
      </c>
      <c r="AL305" s="177"/>
      <c r="AM305" s="177"/>
      <c r="AN305" s="177"/>
      <c r="AP305" s="186" t="str">
        <f>$AP$8</f>
        <v/>
      </c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41"/>
      <c r="BE305" s="17" t="str">
        <f ca="1">IF($B313="","非表示","表示")</f>
        <v>非表示</v>
      </c>
    </row>
    <row r="306" spans="1:57" ht="20.25" customHeight="1">
      <c r="B306" s="25"/>
      <c r="C306" s="26"/>
      <c r="D306" s="26"/>
      <c r="E306" s="26"/>
      <c r="F306" s="26"/>
      <c r="G306" s="26"/>
      <c r="H306" s="26"/>
      <c r="I306" s="26"/>
      <c r="J306" s="26"/>
      <c r="K306" s="26"/>
      <c r="L306" s="32"/>
      <c r="M306" s="33"/>
      <c r="N306" s="26"/>
      <c r="O306" s="26"/>
      <c r="P306" s="26"/>
      <c r="Q306" s="26"/>
      <c r="R306" s="26"/>
      <c r="S306" s="33"/>
      <c r="T306" s="26"/>
      <c r="U306" s="32"/>
      <c r="V306" s="33"/>
      <c r="W306" s="26"/>
      <c r="X306" s="26"/>
      <c r="Y306" s="26"/>
      <c r="Z306" s="26"/>
      <c r="AA306" s="26"/>
      <c r="AB306" s="33"/>
      <c r="AC306" s="26"/>
      <c r="AD306" s="32"/>
      <c r="AE306" s="33"/>
      <c r="AF306" s="26"/>
      <c r="AG306" s="26"/>
      <c r="AH306" s="26"/>
      <c r="AI306" s="26"/>
      <c r="AJ306" s="26"/>
      <c r="AK306" s="178"/>
      <c r="AL306" s="178"/>
      <c r="AM306" s="178"/>
      <c r="AN306" s="178"/>
      <c r="AO306" s="37"/>
      <c r="AP306" s="187" t="str">
        <f>$AP$9</f>
        <v/>
      </c>
      <c r="AQ306" s="187"/>
      <c r="AR306" s="187"/>
      <c r="AS306" s="187"/>
      <c r="AT306" s="187"/>
      <c r="AU306" s="187"/>
      <c r="AV306" s="187"/>
      <c r="AW306" s="187"/>
      <c r="AX306" s="187"/>
      <c r="AY306" s="187"/>
      <c r="AZ306" s="187"/>
      <c r="BA306" s="187"/>
      <c r="BB306" s="187"/>
      <c r="BC306" s="41"/>
      <c r="BE306" s="17" t="str">
        <f ca="1">IF($B313="","非表示","表示")</f>
        <v>非表示</v>
      </c>
    </row>
    <row r="307" spans="1:57" ht="7.5" customHeight="1">
      <c r="B307" s="25"/>
      <c r="C307" s="26"/>
      <c r="D307" s="26"/>
      <c r="E307" s="26"/>
      <c r="F307" s="26"/>
      <c r="G307" s="26"/>
      <c r="H307" s="26"/>
      <c r="I307" s="26"/>
      <c r="J307" s="26"/>
      <c r="K307" s="26"/>
      <c r="L307" s="32"/>
      <c r="M307" s="33"/>
      <c r="N307" s="26"/>
      <c r="O307" s="26"/>
      <c r="P307" s="26"/>
      <c r="Q307" s="26"/>
      <c r="R307" s="26"/>
      <c r="S307" s="33"/>
      <c r="T307" s="26"/>
      <c r="U307" s="32"/>
      <c r="V307" s="33"/>
      <c r="W307" s="26"/>
      <c r="X307" s="26"/>
      <c r="Y307" s="26"/>
      <c r="Z307" s="26"/>
      <c r="AA307" s="26"/>
      <c r="AB307" s="33"/>
      <c r="AC307" s="26"/>
      <c r="AD307" s="32"/>
      <c r="AE307" s="33"/>
      <c r="AF307" s="26"/>
      <c r="AG307" s="26"/>
      <c r="AH307" s="26"/>
      <c r="AI307" s="26"/>
      <c r="AJ307" s="26"/>
      <c r="AK307" s="33"/>
      <c r="AL307" s="26"/>
      <c r="AM307" s="26"/>
      <c r="AN307" s="33"/>
      <c r="AO307" s="26"/>
      <c r="AP307" s="26"/>
      <c r="AQ307" s="26"/>
      <c r="AR307" s="26"/>
      <c r="AS307" s="26"/>
      <c r="AT307" s="33"/>
      <c r="AU307" s="26"/>
      <c r="AV307" s="26"/>
      <c r="AW307" s="26"/>
      <c r="AX307" s="26"/>
      <c r="AY307" s="26"/>
      <c r="AZ307" s="26"/>
      <c r="BA307" s="26"/>
      <c r="BB307" s="26"/>
      <c r="BC307" s="41"/>
      <c r="BE307" s="17" t="str">
        <f ca="1">IF($B313="","非表示","表示")</f>
        <v>非表示</v>
      </c>
    </row>
    <row r="308" spans="1:57" ht="20.25" customHeight="1">
      <c r="B308" s="25"/>
      <c r="C308" s="26"/>
      <c r="D308" s="26"/>
      <c r="E308" s="26"/>
      <c r="F308" s="26"/>
      <c r="G308" s="26"/>
      <c r="H308" s="26"/>
      <c r="I308" s="26"/>
      <c r="J308" s="26"/>
      <c r="K308" s="26"/>
      <c r="L308" s="32"/>
      <c r="M308" s="33"/>
      <c r="N308" s="26"/>
      <c r="O308" s="26"/>
      <c r="P308" s="26"/>
      <c r="Q308" s="26"/>
      <c r="U308" s="17"/>
      <c r="AD308" s="32"/>
      <c r="AE308" s="33"/>
      <c r="AF308" s="26"/>
      <c r="AG308" s="26"/>
      <c r="AH308" s="26"/>
      <c r="AI308" s="26"/>
      <c r="AJ308" s="26"/>
      <c r="AK308" s="179" t="s">
        <v>59</v>
      </c>
      <c r="AL308" s="179"/>
      <c r="AM308" s="179"/>
      <c r="AN308" s="179"/>
      <c r="AP308" s="181" t="str">
        <f>$AP$11</f>
        <v/>
      </c>
      <c r="AQ308" s="181"/>
      <c r="AR308" s="181"/>
      <c r="AS308" s="181"/>
      <c r="AT308" s="181"/>
      <c r="AU308" s="181"/>
      <c r="AV308" s="181"/>
      <c r="AW308" s="181"/>
      <c r="AX308" s="181"/>
      <c r="AY308" s="181"/>
      <c r="AZ308" s="181"/>
      <c r="BA308" s="181"/>
      <c r="BB308" s="181"/>
      <c r="BC308" s="41"/>
      <c r="BE308" s="17" t="str">
        <f ca="1">IF($B313="","非表示","表示")</f>
        <v>非表示</v>
      </c>
    </row>
    <row r="309" spans="1:57" ht="20.25" customHeight="1">
      <c r="B309" s="25"/>
      <c r="D309" s="24" t="s">
        <v>12</v>
      </c>
      <c r="E309" s="26"/>
      <c r="F309" s="26"/>
      <c r="G309" s="27"/>
      <c r="H309" s="27"/>
      <c r="I309" s="27"/>
      <c r="J309" s="27"/>
      <c r="K309" s="27"/>
      <c r="L309" s="34"/>
      <c r="M309" s="33"/>
      <c r="N309" s="26"/>
      <c r="O309" s="26"/>
      <c r="P309" s="26"/>
      <c r="T309" s="188" t="s">
        <v>16</v>
      </c>
      <c r="U309" s="188"/>
      <c r="V309" s="188"/>
      <c r="W309" s="188"/>
      <c r="X309" s="37"/>
      <c r="Y309" s="126" t="str">
        <f>$Y$12</f>
        <v/>
      </c>
      <c r="Z309" s="38" t="s">
        <v>17</v>
      </c>
      <c r="AA309" s="189" t="str">
        <f>$AA$12</f>
        <v/>
      </c>
      <c r="AB309" s="189"/>
      <c r="AC309" s="39" t="s">
        <v>18</v>
      </c>
      <c r="AD309" s="32"/>
      <c r="AE309" s="33"/>
      <c r="AF309" s="26"/>
      <c r="AG309" s="26"/>
      <c r="AH309" s="26"/>
      <c r="AI309" s="26"/>
      <c r="AJ309" s="26"/>
      <c r="AK309" s="180"/>
      <c r="AL309" s="180"/>
      <c r="AM309" s="180"/>
      <c r="AN309" s="180"/>
      <c r="AO309" s="37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182"/>
      <c r="BC309" s="41"/>
      <c r="BE309" s="17" t="str">
        <f ca="1">IF($B313="","非表示","表示")</f>
        <v>非表示</v>
      </c>
    </row>
    <row r="310" spans="1:57" ht="12.75" customHeight="1">
      <c r="B310" s="25"/>
      <c r="C310" s="26"/>
      <c r="D310" s="26"/>
      <c r="E310" s="26"/>
      <c r="F310" s="26"/>
      <c r="G310" s="26"/>
      <c r="H310" s="26"/>
      <c r="I310" s="26"/>
      <c r="J310" s="26"/>
      <c r="K310" s="26"/>
      <c r="L310" s="32"/>
      <c r="M310" s="33"/>
      <c r="N310" s="26"/>
      <c r="O310" s="26"/>
      <c r="P310" s="26"/>
      <c r="Q310" s="26"/>
      <c r="R310" s="26"/>
      <c r="S310" s="33"/>
      <c r="T310" s="26"/>
      <c r="U310" s="32"/>
      <c r="V310" s="33"/>
      <c r="W310" s="26"/>
      <c r="X310" s="26"/>
      <c r="Y310" s="26"/>
      <c r="Z310" s="26"/>
      <c r="AA310" s="26"/>
      <c r="AB310" s="33"/>
      <c r="AC310" s="26"/>
      <c r="AD310" s="32"/>
      <c r="AE310" s="33"/>
      <c r="AF310" s="26"/>
      <c r="AG310" s="26"/>
      <c r="AH310" s="26"/>
      <c r="AI310" s="26"/>
      <c r="AJ310" s="26"/>
      <c r="AK310" s="33"/>
      <c r="AL310" s="26"/>
      <c r="AM310" s="26"/>
      <c r="AN310" s="33"/>
      <c r="AO310" s="26"/>
      <c r="AP310" s="26"/>
      <c r="AQ310" s="26"/>
      <c r="AR310" s="26"/>
      <c r="AS310" s="26"/>
      <c r="AT310" s="33"/>
      <c r="AU310" s="26"/>
      <c r="AV310" s="26"/>
      <c r="AW310" s="26"/>
      <c r="AX310" s="26"/>
      <c r="AY310" s="26"/>
      <c r="AZ310" s="26"/>
      <c r="BA310" s="26"/>
      <c r="BB310" s="26"/>
      <c r="BC310" s="41"/>
      <c r="BE310" s="17" t="str">
        <f ca="1">IF($B313="","非表示","表示")</f>
        <v>非表示</v>
      </c>
    </row>
    <row r="311" spans="1:57" ht="23.25" customHeight="1">
      <c r="B311" s="176" t="s">
        <v>60</v>
      </c>
      <c r="C311" s="176"/>
      <c r="D311" s="176"/>
      <c r="E311" s="176"/>
      <c r="F311" s="176"/>
      <c r="G311" s="176"/>
      <c r="H311" s="176"/>
      <c r="I311" s="176"/>
      <c r="J311" s="176"/>
      <c r="K311" s="176" t="s">
        <v>61</v>
      </c>
      <c r="L311" s="176"/>
      <c r="M311" s="176"/>
      <c r="N311" s="176"/>
      <c r="O311" s="176"/>
      <c r="P311" s="176"/>
      <c r="Q311" s="176"/>
      <c r="R311" s="176"/>
      <c r="S311" s="176"/>
      <c r="T311" s="183" t="s">
        <v>62</v>
      </c>
      <c r="U311" s="184"/>
      <c r="V311" s="184"/>
      <c r="W311" s="184"/>
      <c r="X311" s="184"/>
      <c r="Y311" s="184"/>
      <c r="Z311" s="184"/>
      <c r="AA311" s="184"/>
      <c r="AB311" s="185"/>
      <c r="AC311" s="183" t="s">
        <v>63</v>
      </c>
      <c r="AD311" s="184"/>
      <c r="AE311" s="184"/>
      <c r="AF311" s="184"/>
      <c r="AG311" s="184"/>
      <c r="AH311" s="184"/>
      <c r="AI311" s="184"/>
      <c r="AJ311" s="184"/>
      <c r="AK311" s="185"/>
      <c r="AL311" s="183" t="s">
        <v>64</v>
      </c>
      <c r="AM311" s="184"/>
      <c r="AN311" s="184"/>
      <c r="AO311" s="184"/>
      <c r="AP311" s="184"/>
      <c r="AQ311" s="184"/>
      <c r="AR311" s="184"/>
      <c r="AS311" s="184"/>
      <c r="AT311" s="185"/>
      <c r="AU311" s="176" t="s">
        <v>47</v>
      </c>
      <c r="AV311" s="176"/>
      <c r="AW311" s="176"/>
      <c r="AX311" s="176"/>
      <c r="AY311" s="176"/>
      <c r="AZ311" s="176"/>
      <c r="BA311" s="176"/>
      <c r="BB311" s="176"/>
      <c r="BC311" s="176"/>
      <c r="BE311" s="17" t="str">
        <f ca="1">IF($B313="","非表示","表示")</f>
        <v>非表示</v>
      </c>
    </row>
    <row r="312" spans="1:57" ht="23.25" customHeight="1">
      <c r="B312" s="176"/>
      <c r="C312" s="176"/>
      <c r="D312" s="176"/>
      <c r="E312" s="176"/>
      <c r="F312" s="176"/>
      <c r="G312" s="176"/>
      <c r="H312" s="176"/>
      <c r="I312" s="176"/>
      <c r="J312" s="176"/>
      <c r="K312" s="190" t="s">
        <v>38</v>
      </c>
      <c r="L312" s="190"/>
      <c r="M312" s="190"/>
      <c r="N312" s="190" t="s">
        <v>65</v>
      </c>
      <c r="O312" s="191"/>
      <c r="P312" s="190" t="s">
        <v>49</v>
      </c>
      <c r="Q312" s="190"/>
      <c r="R312" s="190"/>
      <c r="S312" s="190"/>
      <c r="T312" s="183" t="s">
        <v>38</v>
      </c>
      <c r="U312" s="184"/>
      <c r="V312" s="185"/>
      <c r="W312" s="176" t="s">
        <v>65</v>
      </c>
      <c r="X312" s="183"/>
      <c r="Y312" s="176" t="s">
        <v>49</v>
      </c>
      <c r="Z312" s="176"/>
      <c r="AA312" s="176"/>
      <c r="AB312" s="176"/>
      <c r="AC312" s="183" t="s">
        <v>38</v>
      </c>
      <c r="AD312" s="184"/>
      <c r="AE312" s="185"/>
      <c r="AF312" s="176" t="s">
        <v>65</v>
      </c>
      <c r="AG312" s="183"/>
      <c r="AH312" s="176" t="s">
        <v>49</v>
      </c>
      <c r="AI312" s="176"/>
      <c r="AJ312" s="176"/>
      <c r="AK312" s="176"/>
      <c r="AL312" s="183" t="s">
        <v>38</v>
      </c>
      <c r="AM312" s="184"/>
      <c r="AN312" s="185"/>
      <c r="AO312" s="176" t="s">
        <v>65</v>
      </c>
      <c r="AP312" s="183"/>
      <c r="AQ312" s="176" t="s">
        <v>49</v>
      </c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E312" s="17" t="str">
        <f ca="1">IF($B313="","非表示","表示")</f>
        <v>非表示</v>
      </c>
    </row>
    <row r="313" spans="1:57" ht="46.5" customHeight="1">
      <c r="A313" s="17">
        <f ca="1">$A294+1</f>
        <v>100</v>
      </c>
      <c r="B313" s="192" t="str">
        <f ca="1">IF(AND(VLOOKUP(A313,入力シート➁!$A:$B,COLUMN(入力シート➁!$B$5),0)=0,AU313=""),"",IF(AND(VLOOKUP(A313,入力シート➁!$A:$B,COLUMN(入力シート➁!$B$5),0)=0,AU313&lt;&gt;""),IFERROR(IF(AND(OFFSET(B313,-2,0,1,1)=$B$14,OFFSET(B313,-19,0,1,1)="　　　　　　　〃"),OFFSET(B313,-20,0,1,1),IF(AND(OFFSET(B313,-2,0,1,1)=$B$14,OFFSET(B313,-19,0,1,1)&lt;&gt;"　　　　　　　〃"),OFFSET(B313,-19,0,1,1),"　　　　　　　〃")),"　　　　　　　〃"),(VLOOKUP(A313,入力シート➁!$A:$B,COLUMN(入力シート➁!$B$5),0))))</f>
        <v/>
      </c>
      <c r="C313" s="193"/>
      <c r="D313" s="193"/>
      <c r="E313" s="193"/>
      <c r="F313" s="193"/>
      <c r="G313" s="193"/>
      <c r="H313" s="193"/>
      <c r="I313" s="193"/>
      <c r="J313" s="194"/>
      <c r="K313" s="121" t="str">
        <f ca="1">IF(M313="","",IFERROR(VLOOKUP($A313,入力シート➁!$A:$R,COLUMN(入力シート➁!$C$7),0),""))</f>
        <v/>
      </c>
      <c r="L313" s="122" t="str">
        <f ca="1">IF(OR(P313="",VLOOKUP(A313,入力シート➁!$A:$R,COLUMN(入力シート➁!D304),0)=0),"",VLOOKUP(A313,入力シート➁!$A:$R,COLUMN(入力シート➁!D304),0))</f>
        <v/>
      </c>
      <c r="M313" s="123" t="str">
        <f ca="1">IF(L313="","",VLOOKUP($A313,入力シート➁!$A:$R,COLUMN(入力シート➁!$E$7),0))</f>
        <v/>
      </c>
      <c r="N313" s="195" t="str">
        <f t="shared" ref="N313:N321" ca="1" si="55">IFERROR(IF(OR(P313="",P313&lt;=0),"",IF(AND(M313="V",K313&lt;&gt;""),ROUNDUP(P313/(VALUE(LEFT(K313,FIND("m",K313)-1))*L313),0),ROUNDUP(P313/L313,0))),"")</f>
        <v/>
      </c>
      <c r="O313" s="196"/>
      <c r="P313" s="197" t="str">
        <f ca="1">IF(VLOOKUP($A313,入力シート➁!$A:$R,COLUMN(入力シート➁!F304),0)=0,"",IF(VLOOKUP($A313,入力シート➁!$A:$R,COLUMN(入力シート➁!F304),0)&lt;0,"("&amp;-VLOOKUP($A313,入力シート➁!$A:$R,COLUMN(入力シート➁!F304),0)&amp;VLOOKUP($A313,入力シート➁!$A:$R,COLUMN(入力シート➁!G304),0)&amp;")",VLOOKUP($A313,入力シート➁!$A:$R,COLUMN(入力シート➁!F304),0)))</f>
        <v/>
      </c>
      <c r="Q313" s="198"/>
      <c r="R313" s="198"/>
      <c r="S313" s="124" t="str">
        <f ca="1">IF(OR(P313="",COUNT(P313)=0),"",VLOOKUP($A313,入力シート➁!$A:$R,COLUMN(入力シート➁!G304),0))</f>
        <v/>
      </c>
      <c r="T313" s="121" t="str">
        <f ca="1">IF(V313="","",IFERROR(VLOOKUP($A313,入力シート➁!$A:$R,COLUMN(入力シート➁!$C$7),0),""))</f>
        <v/>
      </c>
      <c r="U313" s="125" t="str">
        <f ca="1">IF(OR(Y313="",VLOOKUP(A313,入力シート➁!$A:$R,COLUMN(入力シート➁!D304),0)=0),"",VLOOKUP(A313,入力シート➁!$A:$R,COLUMN(入力シート➁!D304),0))</f>
        <v/>
      </c>
      <c r="V313" s="123" t="str">
        <f ca="1">IF(U313="","",VLOOKUP($A313,入力シート➁!$A:$R,COLUMN(入力シート➁!$E$7),0))</f>
        <v/>
      </c>
      <c r="W313" s="195" t="str">
        <f t="shared" ref="W313:W321" ca="1" si="56">IFERROR(IF(OR(Y313="",Y313&lt;=0),"",IF(AND(V313="V",T313&lt;&gt;""),ROUNDUP(Y313/(VALUE(LEFT(T313,FIND("m",T313)-1))*U313),0),ROUNDUP(Y313/U313,0))),"")</f>
        <v/>
      </c>
      <c r="X313" s="199"/>
      <c r="Y313" s="197" t="str">
        <f ca="1">IF(VLOOKUP($A313,入力シート➁!$A:$R,COLUMN(入力シート➁!H304),0)=0,"",IF(VLOOKUP($A313,入力シート➁!$A:$R,COLUMN(入力シート➁!H304),0)&lt;0,"("&amp;-VLOOKUP($A313,入力シート➁!$A:$R,COLUMN(入力シート➁!H304),0)&amp;VLOOKUP($A313,入力シート➁!$A:$R,COLUMN(入力シート➁!I304),0)&amp;")",VLOOKUP($A313,入力シート➁!$A:$R,COLUMN(入力シート➁!H304),0)))</f>
        <v/>
      </c>
      <c r="Z313" s="198"/>
      <c r="AA313" s="198"/>
      <c r="AB313" s="124" t="str">
        <f ca="1">IF(OR(Y313="",COUNT(Y313)=0),"",VLOOKUP($A313,入力シート➁!$A:$R,COLUMN(入力シート➁!G304),0))</f>
        <v/>
      </c>
      <c r="AC313" s="121" t="str">
        <f ca="1">IF(AE313="","",IFERROR(VLOOKUP($A313,入力シート➁!$A:$R,COLUMN(入力シート➁!$C$7),0),""))</f>
        <v/>
      </c>
      <c r="AD313" s="125" t="str">
        <f ca="1">IF(OR(AH313="",VLOOKUP(A313,入力シート➁!$A:$R,COLUMN(入力シート➁!D304),0)=0),"",VLOOKUP(A313,入力シート➁!$A:$R,COLUMN(入力シート➁!D304),0))</f>
        <v/>
      </c>
      <c r="AE313" s="123" t="str">
        <f ca="1">IF(AD313="","",VLOOKUP($A313,入力シート➁!$A:$R,COLUMN(入力シート➁!$E$7),0))</f>
        <v/>
      </c>
      <c r="AF313" s="195" t="str">
        <f t="shared" ref="AF313:AF321" ca="1" si="57">IFERROR(IF(OR(AH313="",AH313&lt;=0),"",IF(AND(AE313="V",AC313&lt;&gt;""),ROUNDUP(AH313/(VALUE(LEFT(AC313,FIND("m",AC313)-1))*AD313),0),ROUNDUP(AH313/AD313,0))),"")</f>
        <v/>
      </c>
      <c r="AG313" s="199"/>
      <c r="AH313" s="197" t="str">
        <f ca="1">IF(VLOOKUP($A313,入力シート➁!$A:$R,COLUMN(入力シート➁!J304),0)=0,"",IF(VLOOKUP($A313,入力シート➁!$A:$R,COLUMN(入力シート➁!J304),0)&lt;0,"("&amp;-VLOOKUP($A313,入力シート➁!$A:$R,COLUMN(入力シート➁!J304),0)&amp;VLOOKUP($A313,入力シート➁!$A:$R,COLUMN(入力シート➁!K304),0)&amp;")",VLOOKUP($A313,入力シート➁!$A:$R,COLUMN(入力シート➁!J304),0)))</f>
        <v/>
      </c>
      <c r="AI313" s="198"/>
      <c r="AJ313" s="198"/>
      <c r="AK313" s="124" t="str">
        <f ca="1">IF(OR(AH313="",COUNT(AH313)=0),"",VLOOKUP($A313,入力シート➁!$A:$R,COLUMN(入力シート➁!G304),0))</f>
        <v/>
      </c>
      <c r="AL313" s="121" t="str">
        <f ca="1">IF(AN313="","",IFERROR(VLOOKUP($A313,入力シート➁!$A:$R,COLUMN(入力シート➁!$C$7),0),""))</f>
        <v/>
      </c>
      <c r="AM313" s="125" t="str">
        <f ca="1">IF(OR(AQ313=0,AQ313="",VLOOKUP(A313,入力シート➁!$A:$R,COLUMN(入力シート➁!D304),0)=0),"",VLOOKUP(A313,入力シート➁!$A:$R,COLUMN(入力シート➁!D304),0))</f>
        <v/>
      </c>
      <c r="AN313" s="123" t="str">
        <f ca="1">IF(AM313="","",VLOOKUP($A313,入力シート➁!$A:$R,COLUMN(入力シート➁!$E$7),0))</f>
        <v/>
      </c>
      <c r="AO313" s="195" t="str">
        <f t="shared" ref="AO313:AO321" ca="1" si="58">IFERROR(IF(OR(AQ313="",AQ313&lt;=0),"",IF(AND(AN313="V",AL313&lt;&gt;""),ROUNDUP(AQ313/(VALUE(LEFT(AL313,FIND("m",AL313)-1))*AM313),0),ROUNDUP(AQ313/AM313,0))),"")</f>
        <v/>
      </c>
      <c r="AP313" s="199"/>
      <c r="AQ313" s="197" t="str">
        <f ca="1">IF(AND(VLOOKUP($A313,入力シート➁!$A:$R,COLUMN(入力シート➁!L304),0)=0,VLOOKUP($A313,入力シート➁!$A:$R,COLUMN(入力シート➁!B304),0)=""),"",IF(VLOOKUP($A313,入力シート➁!$A:$R,COLUMN(入力シート➁!L304),0)&lt;0,"("&amp;-VLOOKUP($A313,入力シート➁!$A:$R,COLUMN(入力シート➁!L304),0)&amp;VLOOKUP($A313,入力シート➁!$A:$R,COLUMN(入力シート➁!M304),0)&amp;")",VLOOKUP($A313,入力シート➁!$A:$R,COLUMN(入力シート➁!L304),0)))</f>
        <v/>
      </c>
      <c r="AR313" s="198"/>
      <c r="AS313" s="198"/>
      <c r="AT313" s="124" t="str">
        <f ca="1">IF(OR(AQ313="",COUNT(AQ313)=0),"",VLOOKUP($A313,入力シート➁!$A:$R,COLUMN(入力シート➁!G304),0))</f>
        <v/>
      </c>
      <c r="AU313" s="200" t="str">
        <f ca="1">IF(VLOOKUP(A313,入力シート➁!$A:$R,COLUMN(入力シート➁!R304),0)=0,"",VLOOKUP(A313,入力シート➁!$A:$R,COLUMN(入力シート➁!R304),0))</f>
        <v/>
      </c>
      <c r="AV313" s="200"/>
      <c r="AW313" s="200"/>
      <c r="AX313" s="200"/>
      <c r="AY313" s="200"/>
      <c r="AZ313" s="200"/>
      <c r="BA313" s="200"/>
      <c r="BB313" s="200"/>
      <c r="BC313" s="200"/>
      <c r="BE313" s="17" t="str">
        <f ca="1">IF($B313="","非表示","表示")</f>
        <v>非表示</v>
      </c>
    </row>
    <row r="314" spans="1:57" ht="46.5" customHeight="1">
      <c r="A314" s="17">
        <f t="shared" ref="A314:A321" ca="1" si="59">OFFSET(A314,-1,0,1,1)+1</f>
        <v>101</v>
      </c>
      <c r="B314" s="192" t="str">
        <f ca="1">IF(AND(VLOOKUP(A314,入力シート➁!$A:$B,COLUMN(入力シート➁!$B$5),0)=0,AU314=""),"",IF(AND(VLOOKUP(A314,入力シート➁!$A:$B,COLUMN(入力シート➁!$B$5),0)=0,AU314&lt;&gt;""),IFERROR(IF(AND(OFFSET(B314,-2,0,1,1)=$B$14,OFFSET(B314,-19,0,1,1)="　　　　　　　〃"),OFFSET(B314,-20,0,1,1),IF(AND(OFFSET(B314,-2,0,1,1)=$B$14,OFFSET(B314,-19,0,1,1)&lt;&gt;"　　　　　　　〃"),OFFSET(B314,-19,0,1,1),"　　　　　　　〃")),"　　　　　　　〃"),(VLOOKUP(A314,入力シート➁!$A:$B,COLUMN(入力シート➁!$B$5),0))))</f>
        <v/>
      </c>
      <c r="C314" s="193"/>
      <c r="D314" s="193"/>
      <c r="E314" s="193"/>
      <c r="F314" s="193"/>
      <c r="G314" s="193"/>
      <c r="H314" s="193"/>
      <c r="I314" s="193"/>
      <c r="J314" s="194"/>
      <c r="K314" s="121" t="str">
        <f ca="1">IF(M314="","",IFERROR(VLOOKUP($A314,入力シート➁!$A:$R,COLUMN(入力シート➁!$C$7),0),""))</f>
        <v/>
      </c>
      <c r="L314" s="122" t="str">
        <f ca="1">IF(OR(P314="",VLOOKUP(A314,入力シート➁!$A:$R,COLUMN(入力シート➁!D305),0)=0),"",VLOOKUP(A314,入力シート➁!$A:$R,COLUMN(入力シート➁!D305),0))</f>
        <v/>
      </c>
      <c r="M314" s="123" t="str">
        <f ca="1">IF(L314="","",VLOOKUP($A314,入力シート➁!$A:$R,COLUMN(入力シート➁!$E$7),0))</f>
        <v/>
      </c>
      <c r="N314" s="195" t="str">
        <f t="shared" ca="1" si="55"/>
        <v/>
      </c>
      <c r="O314" s="196"/>
      <c r="P314" s="197" t="str">
        <f ca="1">IF(VLOOKUP($A314,入力シート➁!$A:$R,COLUMN(入力シート➁!F305),0)=0,"",IF(VLOOKUP($A314,入力シート➁!$A:$R,COLUMN(入力シート➁!F305),0)&lt;0,"("&amp;-VLOOKUP($A314,入力シート➁!$A:$R,COLUMN(入力シート➁!F305),0)&amp;VLOOKUP($A314,入力シート➁!$A:$R,COLUMN(入力シート➁!G305),0)&amp;")",VLOOKUP($A314,入力シート➁!$A:$R,COLUMN(入力シート➁!F305),0)))</f>
        <v/>
      </c>
      <c r="Q314" s="198"/>
      <c r="R314" s="198"/>
      <c r="S314" s="124" t="str">
        <f ca="1">IF(OR(P314="",COUNT(P314)=0),"",VLOOKUP(A314,入力シート➁!$A:$R,COLUMN(入力シート➁!G305),0))</f>
        <v/>
      </c>
      <c r="T314" s="121" t="str">
        <f ca="1">IF(V314="","",IFERROR(VLOOKUP($A314,入力シート➁!$A:$R,COLUMN(入力シート➁!$C$7),0),""))</f>
        <v/>
      </c>
      <c r="U314" s="125" t="str">
        <f ca="1">IF(OR(Y314="",VLOOKUP(A314,入力シート➁!$A:$R,COLUMN(入力シート➁!D305),0)=0),"",VLOOKUP(A314,入力シート➁!$A:$R,COLUMN(入力シート➁!D305),0))</f>
        <v/>
      </c>
      <c r="V314" s="123" t="str">
        <f ca="1">IF(U314="","",VLOOKUP($A314,入力シート➁!$A:$R,COLUMN(入力シート➁!$E$7),0))</f>
        <v/>
      </c>
      <c r="W314" s="195" t="str">
        <f t="shared" ca="1" si="56"/>
        <v/>
      </c>
      <c r="X314" s="199"/>
      <c r="Y314" s="197" t="str">
        <f ca="1">IF(VLOOKUP($A314,入力シート➁!$A:$R,COLUMN(入力シート➁!H305),0)=0,"",IF(VLOOKUP($A314,入力シート➁!$A:$R,COLUMN(入力シート➁!H305),0)&lt;0,"("&amp;-VLOOKUP($A314,入力シート➁!$A:$R,COLUMN(入力シート➁!H305),0)&amp;VLOOKUP($A314,入力シート➁!$A:$R,COLUMN(入力シート➁!I305),0)&amp;")",VLOOKUP($A314,入力シート➁!$A:$R,COLUMN(入力シート➁!H305),0)))</f>
        <v/>
      </c>
      <c r="Z314" s="198"/>
      <c r="AA314" s="198"/>
      <c r="AB314" s="124" t="str">
        <f ca="1">IF(OR(Y314="",COUNT(Y314)=0),"",VLOOKUP($A314,入力シート➁!$A:$R,COLUMN(入力シート➁!G305),0))</f>
        <v/>
      </c>
      <c r="AC314" s="121" t="str">
        <f ca="1">IF(AE314="","",IFERROR(VLOOKUP($A314,入力シート➁!$A:$R,COLUMN(入力シート➁!$C$7),0),""))</f>
        <v/>
      </c>
      <c r="AD314" s="125" t="str">
        <f ca="1">IF(OR(AH314="",VLOOKUP(A314,入力シート➁!$A:$R,COLUMN(入力シート➁!D305),0)=0),"",VLOOKUP(A314,入力シート➁!$A:$R,COLUMN(入力シート➁!D305),0))</f>
        <v/>
      </c>
      <c r="AE314" s="123" t="str">
        <f ca="1">IF(AD314="","",VLOOKUP($A314,入力シート➁!$A:$R,COLUMN(入力シート➁!$E$7),0))</f>
        <v/>
      </c>
      <c r="AF314" s="195" t="str">
        <f t="shared" ca="1" si="57"/>
        <v/>
      </c>
      <c r="AG314" s="199"/>
      <c r="AH314" s="197" t="str">
        <f ca="1">IF(VLOOKUP($A314,入力シート➁!$A:$R,COLUMN(入力シート➁!J305),0)=0,"",IF(VLOOKUP($A314,入力シート➁!$A:$R,COLUMN(入力シート➁!J305),0)&lt;0,"("&amp;-VLOOKUP($A314,入力シート➁!$A:$R,COLUMN(入力シート➁!J305),0)&amp;VLOOKUP($A314,入力シート➁!$A:$R,COLUMN(入力シート➁!K305),0)&amp;")",VLOOKUP($A314,入力シート➁!$A:$R,COLUMN(入力シート➁!J305),0)))</f>
        <v/>
      </c>
      <c r="AI314" s="198"/>
      <c r="AJ314" s="198"/>
      <c r="AK314" s="124" t="str">
        <f ca="1">IF(OR(AH314="",COUNT(AH314)=0),"",VLOOKUP($A314,入力シート➁!$A:$R,COLUMN(入力シート➁!G305),0))</f>
        <v/>
      </c>
      <c r="AL314" s="121" t="str">
        <f ca="1">IF(AN314="","",IFERROR(VLOOKUP($A314,入力シート➁!$A:$R,COLUMN(入力シート➁!$C$7),0),""))</f>
        <v/>
      </c>
      <c r="AM314" s="125" t="str">
        <f ca="1">IF(OR(AQ314=0,AQ314="",VLOOKUP(A314,入力シート➁!$A:$R,COLUMN(入力シート➁!D305),0)=0),"",VLOOKUP(A314,入力シート➁!$A:$R,COLUMN(入力シート➁!D305),0))</f>
        <v/>
      </c>
      <c r="AN314" s="123" t="str">
        <f ca="1">IF(AM314="","",VLOOKUP($A314,入力シート➁!$A:$R,COLUMN(入力シート➁!$E$7),0))</f>
        <v/>
      </c>
      <c r="AO314" s="195" t="str">
        <f t="shared" ca="1" si="58"/>
        <v/>
      </c>
      <c r="AP314" s="199"/>
      <c r="AQ314" s="197" t="str">
        <f ca="1">IF(AND(VLOOKUP($A314,入力シート➁!$A:$R,COLUMN(入力シート➁!L305),0)=0,VLOOKUP($A314,入力シート➁!$A:$R,COLUMN(入力シート➁!B305),0)=""),"",IF(VLOOKUP($A314,入力シート➁!$A:$R,COLUMN(入力シート➁!L305),0)&lt;0,"("&amp;-VLOOKUP($A314,入力シート➁!$A:$R,COLUMN(入力シート➁!L305),0)&amp;VLOOKUP($A314,入力シート➁!$A:$R,COLUMN(入力シート➁!M305),0)&amp;")",VLOOKUP($A314,入力シート➁!$A:$R,COLUMN(入力シート➁!L305),0)))</f>
        <v/>
      </c>
      <c r="AR314" s="198"/>
      <c r="AS314" s="198"/>
      <c r="AT314" s="124" t="str">
        <f ca="1">IF(OR(AQ314="",COUNT(AQ314)=0),"",VLOOKUP($A314,入力シート➁!$A:$R,COLUMN(入力シート➁!G305),0))</f>
        <v/>
      </c>
      <c r="AU314" s="200" t="str">
        <f ca="1">IF(VLOOKUP(A314,入力シート➁!$A:$R,COLUMN(入力シート➁!R305),0)=0,"",VLOOKUP(A314,入力シート➁!$A:$R,COLUMN(入力シート➁!R305),0))</f>
        <v/>
      </c>
      <c r="AV314" s="200"/>
      <c r="AW314" s="200"/>
      <c r="AX314" s="200"/>
      <c r="AY314" s="200"/>
      <c r="AZ314" s="200"/>
      <c r="BA314" s="200"/>
      <c r="BB314" s="200"/>
      <c r="BC314" s="200"/>
      <c r="BE314" s="17" t="str">
        <f ca="1">IF($B313="","非表示","表示")</f>
        <v>非表示</v>
      </c>
    </row>
    <row r="315" spans="1:57" ht="46.5" customHeight="1">
      <c r="A315" s="17">
        <f t="shared" ca="1" si="59"/>
        <v>102</v>
      </c>
      <c r="B315" s="192" t="str">
        <f ca="1">IF(AND(VLOOKUP(A315,入力シート➁!$A:$B,COLUMN(入力シート➁!$B$5),0)=0,AU315=""),"",IF(AND(VLOOKUP(A315,入力シート➁!$A:$B,COLUMN(入力シート➁!$B$5),0)=0,AU315&lt;&gt;""),IFERROR(IF(AND(OFFSET(B315,-2,0,1,1)=$B$14,OFFSET(B315,-19,0,1,1)="　　　　　　　〃"),OFFSET(B315,-20,0,1,1),IF(AND(OFFSET(B315,-2,0,1,1)=$B$14,OFFSET(B315,-19,0,1,1)&lt;&gt;"　　　　　　　〃"),OFFSET(B315,-19,0,1,1),"　　　　　　　〃")),"　　　　　　　〃"),(VLOOKUP(A315,入力シート➁!$A:$B,COLUMN(入力シート➁!$B$5),0))))</f>
        <v/>
      </c>
      <c r="C315" s="193"/>
      <c r="D315" s="193"/>
      <c r="E315" s="193"/>
      <c r="F315" s="193"/>
      <c r="G315" s="193"/>
      <c r="H315" s="193"/>
      <c r="I315" s="193"/>
      <c r="J315" s="194"/>
      <c r="K315" s="121" t="str">
        <f ca="1">IF(M315="","",IFERROR(VLOOKUP($A315,入力シート➁!$A:$R,COLUMN(入力シート➁!$C$7),0),""))</f>
        <v/>
      </c>
      <c r="L315" s="122" t="str">
        <f ca="1">IF(OR(P315="",VLOOKUP(A315,入力シート➁!$A:$R,COLUMN(入力シート➁!D306),0)=0),"",VLOOKUP(A315,入力シート➁!$A:$R,COLUMN(入力シート➁!D306),0))</f>
        <v/>
      </c>
      <c r="M315" s="123" t="str">
        <f ca="1">IF(L315="","",VLOOKUP($A315,入力シート➁!$A:$R,COLUMN(入力シート➁!$E$7),0))</f>
        <v/>
      </c>
      <c r="N315" s="195" t="str">
        <f t="shared" ca="1" si="55"/>
        <v/>
      </c>
      <c r="O315" s="196"/>
      <c r="P315" s="197" t="str">
        <f ca="1">IF(VLOOKUP($A315,入力シート➁!$A:$R,COLUMN(入力シート➁!F306),0)=0,"",IF(VLOOKUP($A315,入力シート➁!$A:$R,COLUMN(入力シート➁!F306),0)&lt;0,"("&amp;-VLOOKUP($A315,入力シート➁!$A:$R,COLUMN(入力シート➁!F306),0)&amp;VLOOKUP($A315,入力シート➁!$A:$R,COLUMN(入力シート➁!G306),0)&amp;")",VLOOKUP($A315,入力シート➁!$A:$R,COLUMN(入力シート➁!F306),0)))</f>
        <v/>
      </c>
      <c r="Q315" s="198"/>
      <c r="R315" s="198"/>
      <c r="S315" s="124" t="str">
        <f ca="1">IF(OR(P315="",COUNT(P315)=0),"",VLOOKUP(A315,入力シート➁!$A:$R,COLUMN(入力シート➁!G306),0))</f>
        <v/>
      </c>
      <c r="T315" s="121" t="str">
        <f ca="1">IF(V315="","",IFERROR(VLOOKUP($A315,入力シート➁!$A:$R,COLUMN(入力シート➁!$C$7),0),""))</f>
        <v/>
      </c>
      <c r="U315" s="125" t="str">
        <f ca="1">IF(OR(Y315="",VLOOKUP(A315,入力シート➁!$A:$R,COLUMN(入力シート➁!D306),0)=0),"",VLOOKUP(A315,入力シート➁!$A:$R,COLUMN(入力シート➁!D306),0))</f>
        <v/>
      </c>
      <c r="V315" s="123" t="str">
        <f ca="1">IF(U315="","",VLOOKUP($A315,入力シート➁!$A:$R,COLUMN(入力シート➁!$E$7),0))</f>
        <v/>
      </c>
      <c r="W315" s="195" t="str">
        <f t="shared" ca="1" si="56"/>
        <v/>
      </c>
      <c r="X315" s="199"/>
      <c r="Y315" s="197" t="str">
        <f ca="1">IF(VLOOKUP($A315,入力シート➁!$A:$R,COLUMN(入力シート➁!H306),0)=0,"",IF(VLOOKUP($A315,入力シート➁!$A:$R,COLUMN(入力シート➁!H306),0)&lt;0,"("&amp;-VLOOKUP($A315,入力シート➁!$A:$R,COLUMN(入力シート➁!H306),0)&amp;VLOOKUP($A315,入力シート➁!$A:$R,COLUMN(入力シート➁!I306),0)&amp;")",VLOOKUP($A315,入力シート➁!$A:$R,COLUMN(入力シート➁!H306),0)))</f>
        <v/>
      </c>
      <c r="Z315" s="198"/>
      <c r="AA315" s="198"/>
      <c r="AB315" s="124" t="str">
        <f ca="1">IF(OR(Y315="",COUNT(Y315)=0),"",VLOOKUP($A315,入力シート➁!$A:$R,COLUMN(入力シート➁!G306),0))</f>
        <v/>
      </c>
      <c r="AC315" s="121" t="str">
        <f ca="1">IF(AE315="","",IFERROR(VLOOKUP($A315,入力シート➁!$A:$R,COLUMN(入力シート➁!$C$7),0),""))</f>
        <v/>
      </c>
      <c r="AD315" s="125" t="str">
        <f ca="1">IF(OR(AH315="",VLOOKUP(A315,入力シート➁!$A:$R,COLUMN(入力シート➁!D306),0)=0),"",VLOOKUP(A315,入力シート➁!$A:$R,COLUMN(入力シート➁!D306),0))</f>
        <v/>
      </c>
      <c r="AE315" s="123" t="str">
        <f ca="1">IF(AD315="","",VLOOKUP($A315,入力シート➁!$A:$R,COLUMN(入力シート➁!$E$7),0))</f>
        <v/>
      </c>
      <c r="AF315" s="195" t="str">
        <f t="shared" ca="1" si="57"/>
        <v/>
      </c>
      <c r="AG315" s="199"/>
      <c r="AH315" s="197" t="str">
        <f ca="1">IF(VLOOKUP($A315,入力シート➁!$A:$R,COLUMN(入力シート➁!J306),0)=0,"",IF(VLOOKUP($A315,入力シート➁!$A:$R,COLUMN(入力シート➁!J306),0)&lt;0,"("&amp;-VLOOKUP($A315,入力シート➁!$A:$R,COLUMN(入力シート➁!J306),0)&amp;VLOOKUP($A315,入力シート➁!$A:$R,COLUMN(入力シート➁!K306),0)&amp;")",VLOOKUP($A315,入力シート➁!$A:$R,COLUMN(入力シート➁!J306),0)))</f>
        <v/>
      </c>
      <c r="AI315" s="198"/>
      <c r="AJ315" s="198"/>
      <c r="AK315" s="124" t="str">
        <f ca="1">IF(OR(AH315="",COUNT(AH315)=0),"",VLOOKUP($A315,入力シート➁!$A:$R,COLUMN(入力シート➁!G306),0))</f>
        <v/>
      </c>
      <c r="AL315" s="121" t="str">
        <f ca="1">IF(AN315="","",IFERROR(VLOOKUP($A315,入力シート➁!$A:$R,COLUMN(入力シート➁!$C$7),0),""))</f>
        <v/>
      </c>
      <c r="AM315" s="125" t="str">
        <f ca="1">IF(OR(AQ315=0,AQ315="",VLOOKUP(A315,入力シート➁!$A:$R,COLUMN(入力シート➁!D306),0)=0),"",VLOOKUP(A315,入力シート➁!$A:$R,COLUMN(入力シート➁!D306),0))</f>
        <v/>
      </c>
      <c r="AN315" s="123" t="str">
        <f ca="1">IF(AM315="","",VLOOKUP($A315,入力シート➁!$A:$R,COLUMN(入力シート➁!$E$7),0))</f>
        <v/>
      </c>
      <c r="AO315" s="195" t="str">
        <f t="shared" ca="1" si="58"/>
        <v/>
      </c>
      <c r="AP315" s="199"/>
      <c r="AQ315" s="197" t="str">
        <f ca="1">IF(AND(VLOOKUP($A315,入力シート➁!$A:$R,COLUMN(入力シート➁!L306),0)=0,VLOOKUP($A315,入力シート➁!$A:$R,COLUMN(入力シート➁!B306),0)=""),"",IF(VLOOKUP($A315,入力シート➁!$A:$R,COLUMN(入力シート➁!L306),0)&lt;0,"("&amp;-VLOOKUP($A315,入力シート➁!$A:$R,COLUMN(入力シート➁!L306),0)&amp;VLOOKUP($A315,入力シート➁!$A:$R,COLUMN(入力シート➁!M306),0)&amp;")",VLOOKUP($A315,入力シート➁!$A:$R,COLUMN(入力シート➁!L306),0)))</f>
        <v/>
      </c>
      <c r="AR315" s="198"/>
      <c r="AS315" s="198"/>
      <c r="AT315" s="124" t="str">
        <f ca="1">IF(OR(AQ315="",COUNT(AQ315)=0),"",VLOOKUP($A315,入力シート➁!$A:$R,COLUMN(入力シート➁!G306),0))</f>
        <v/>
      </c>
      <c r="AU315" s="200" t="str">
        <f ca="1">IF(VLOOKUP(A315,入力シート➁!$A:$R,COLUMN(入力シート➁!R306),0)=0,"",VLOOKUP(A315,入力シート➁!$A:$R,COLUMN(入力シート➁!R306),0))</f>
        <v/>
      </c>
      <c r="AV315" s="200"/>
      <c r="AW315" s="200"/>
      <c r="AX315" s="200"/>
      <c r="AY315" s="200"/>
      <c r="AZ315" s="200"/>
      <c r="BA315" s="200"/>
      <c r="BB315" s="200"/>
      <c r="BC315" s="200"/>
      <c r="BE315" s="17" t="str">
        <f ca="1">IF($B313="","非表示","表示")</f>
        <v>非表示</v>
      </c>
    </row>
    <row r="316" spans="1:57" ht="46.5" customHeight="1">
      <c r="A316" s="17">
        <f t="shared" ca="1" si="59"/>
        <v>103</v>
      </c>
      <c r="B316" s="192" t="str">
        <f ca="1">IF(AND(VLOOKUP(A316,入力シート➁!$A:$B,COLUMN(入力シート➁!$B$5),0)=0,AU316=""),"",IF(AND(VLOOKUP(A316,入力シート➁!$A:$B,COLUMN(入力シート➁!$B$5),0)=0,AU316&lt;&gt;""),IFERROR(IF(AND(OFFSET(B316,-2,0,1,1)=$B$14,OFFSET(B316,-19,0,1,1)="　　　　　　　〃"),OFFSET(B316,-20,0,1,1),IF(AND(OFFSET(B316,-2,0,1,1)=$B$14,OFFSET(B316,-19,0,1,1)&lt;&gt;"　　　　　　　〃"),OFFSET(B316,-19,0,1,1),"　　　　　　　〃")),"　　　　　　　〃"),(VLOOKUP(A316,入力シート➁!$A:$B,COLUMN(入力シート➁!$B$5),0))))</f>
        <v/>
      </c>
      <c r="C316" s="193"/>
      <c r="D316" s="193"/>
      <c r="E316" s="193"/>
      <c r="F316" s="193"/>
      <c r="G316" s="193"/>
      <c r="H316" s="193"/>
      <c r="I316" s="193"/>
      <c r="J316" s="194"/>
      <c r="K316" s="121" t="str">
        <f ca="1">IF(M316="","",IFERROR(VLOOKUP($A316,入力シート➁!$A:$R,COLUMN(入力シート➁!$C$7),0),""))</f>
        <v/>
      </c>
      <c r="L316" s="122" t="str">
        <f ca="1">IF(OR(P316="",VLOOKUP(A316,入力シート➁!$A:$R,COLUMN(入力シート➁!D307),0)=0),"",VLOOKUP(A316,入力シート➁!$A:$R,COLUMN(入力シート➁!D307),0))</f>
        <v/>
      </c>
      <c r="M316" s="123" t="str">
        <f ca="1">IF(L316="","",VLOOKUP($A316,入力シート➁!$A:$R,COLUMN(入力シート➁!$E$7),0))</f>
        <v/>
      </c>
      <c r="N316" s="195" t="str">
        <f t="shared" ca="1" si="55"/>
        <v/>
      </c>
      <c r="O316" s="196"/>
      <c r="P316" s="197" t="str">
        <f ca="1">IF(VLOOKUP($A316,入力シート➁!$A:$R,COLUMN(入力シート➁!F307),0)=0,"",IF(VLOOKUP($A316,入力シート➁!$A:$R,COLUMN(入力シート➁!F307),0)&lt;0,"("&amp;-VLOOKUP($A316,入力シート➁!$A:$R,COLUMN(入力シート➁!F307),0)&amp;VLOOKUP($A316,入力シート➁!$A:$R,COLUMN(入力シート➁!G307),0)&amp;")",VLOOKUP($A316,入力シート➁!$A:$R,COLUMN(入力シート➁!F307),0)))</f>
        <v/>
      </c>
      <c r="Q316" s="198"/>
      <c r="R316" s="198"/>
      <c r="S316" s="124" t="str">
        <f ca="1">IF(OR(P316="",COUNT(P316)=0),"",VLOOKUP(A316,入力シート➁!$A:$R,COLUMN(入力シート➁!G307),0))</f>
        <v/>
      </c>
      <c r="T316" s="121" t="str">
        <f ca="1">IF(V316="","",IFERROR(VLOOKUP($A316,入力シート➁!$A:$R,COLUMN(入力シート➁!$C$7),0),""))</f>
        <v/>
      </c>
      <c r="U316" s="125" t="str">
        <f ca="1">IF(OR(Y316="",VLOOKUP(A316,入力シート➁!$A:$R,COLUMN(入力シート➁!D307),0)=0),"",VLOOKUP(A316,入力シート➁!$A:$R,COLUMN(入力シート➁!D307),0))</f>
        <v/>
      </c>
      <c r="V316" s="123" t="str">
        <f ca="1">IF(U316="","",VLOOKUP($A316,入力シート➁!$A:$R,COLUMN(入力シート➁!$E$7),0))</f>
        <v/>
      </c>
      <c r="W316" s="195" t="str">
        <f t="shared" ca="1" si="56"/>
        <v/>
      </c>
      <c r="X316" s="199"/>
      <c r="Y316" s="197" t="str">
        <f ca="1">IF(VLOOKUP($A316,入力シート➁!$A:$R,COLUMN(入力シート➁!H307),0)=0,"",IF(VLOOKUP($A316,入力シート➁!$A:$R,COLUMN(入力シート➁!H307),0)&lt;0,"("&amp;-VLOOKUP($A316,入力シート➁!$A:$R,COLUMN(入力シート➁!H307),0)&amp;VLOOKUP($A316,入力シート➁!$A:$R,COLUMN(入力シート➁!I307),0)&amp;")",VLOOKUP($A316,入力シート➁!$A:$R,COLUMN(入力シート➁!H307),0)))</f>
        <v/>
      </c>
      <c r="Z316" s="198"/>
      <c r="AA316" s="198"/>
      <c r="AB316" s="124" t="str">
        <f ca="1">IF(OR(Y316="",COUNT(Y316)=0),"",VLOOKUP($A316,入力シート➁!$A:$R,COLUMN(入力シート➁!G307),0))</f>
        <v/>
      </c>
      <c r="AC316" s="121" t="str">
        <f ca="1">IF(AE316="","",IFERROR(VLOOKUP($A316,入力シート➁!$A:$R,COLUMN(入力シート➁!$C$7),0),""))</f>
        <v/>
      </c>
      <c r="AD316" s="125" t="str">
        <f ca="1">IF(OR(AH316="",VLOOKUP(A316,入力シート➁!$A:$R,COLUMN(入力シート➁!D307),0)=0),"",VLOOKUP(A316,入力シート➁!$A:$R,COLUMN(入力シート➁!D307),0))</f>
        <v/>
      </c>
      <c r="AE316" s="123" t="str">
        <f ca="1">IF(AD316="","",VLOOKUP($A316,入力シート➁!$A:$R,COLUMN(入力シート➁!$E$7),0))</f>
        <v/>
      </c>
      <c r="AF316" s="195" t="str">
        <f t="shared" ca="1" si="57"/>
        <v/>
      </c>
      <c r="AG316" s="199"/>
      <c r="AH316" s="197" t="str">
        <f ca="1">IF(VLOOKUP($A316,入力シート➁!$A:$R,COLUMN(入力シート➁!J307),0)=0,"",IF(VLOOKUP($A316,入力シート➁!$A:$R,COLUMN(入力シート➁!J307),0)&lt;0,"("&amp;-VLOOKUP($A316,入力シート➁!$A:$R,COLUMN(入力シート➁!J307),0)&amp;VLOOKUP($A316,入力シート➁!$A:$R,COLUMN(入力シート➁!K307),0)&amp;")",VLOOKUP($A316,入力シート➁!$A:$R,COLUMN(入力シート➁!J307),0)))</f>
        <v/>
      </c>
      <c r="AI316" s="198"/>
      <c r="AJ316" s="198"/>
      <c r="AK316" s="124" t="str">
        <f ca="1">IF(OR(AH316="",COUNT(AH316)=0),"",VLOOKUP($A316,入力シート➁!$A:$R,COLUMN(入力シート➁!G307),0))</f>
        <v/>
      </c>
      <c r="AL316" s="121" t="str">
        <f ca="1">IF(AN316="","",IFERROR(VLOOKUP($A316,入力シート➁!$A:$R,COLUMN(入力シート➁!$C$7),0),""))</f>
        <v/>
      </c>
      <c r="AM316" s="125" t="str">
        <f ca="1">IF(OR(AQ316=0,AQ316="",VLOOKUP(A316,入力シート➁!$A:$R,COLUMN(入力シート➁!D307),0)=0),"",VLOOKUP(A316,入力シート➁!$A:$R,COLUMN(入力シート➁!D307),0))</f>
        <v/>
      </c>
      <c r="AN316" s="123" t="str">
        <f ca="1">IF(AM316="","",VLOOKUP($A316,入力シート➁!$A:$R,COLUMN(入力シート➁!$E$7),0))</f>
        <v/>
      </c>
      <c r="AO316" s="195" t="str">
        <f t="shared" ca="1" si="58"/>
        <v/>
      </c>
      <c r="AP316" s="199"/>
      <c r="AQ316" s="197" t="str">
        <f ca="1">IF(AND(VLOOKUP($A316,入力シート➁!$A:$R,COLUMN(入力シート➁!L307),0)=0,VLOOKUP($A316,入力シート➁!$A:$R,COLUMN(入力シート➁!B307),0)=""),"",IF(VLOOKUP($A316,入力シート➁!$A:$R,COLUMN(入力シート➁!L307),0)&lt;0,"("&amp;-VLOOKUP($A316,入力シート➁!$A:$R,COLUMN(入力シート➁!L307),0)&amp;VLOOKUP($A316,入力シート➁!$A:$R,COLUMN(入力シート➁!M307),0)&amp;")",VLOOKUP($A316,入力シート➁!$A:$R,COLUMN(入力シート➁!L307),0)))</f>
        <v/>
      </c>
      <c r="AR316" s="198"/>
      <c r="AS316" s="198"/>
      <c r="AT316" s="124" t="str">
        <f ca="1">IF(OR(AQ316="",COUNT(AQ316)=0),"",VLOOKUP($A316,入力シート➁!$A:$R,COLUMN(入力シート➁!G307),0))</f>
        <v/>
      </c>
      <c r="AU316" s="200" t="str">
        <f ca="1">IF(VLOOKUP(A316,入力シート➁!$A:$R,COLUMN(入力シート➁!R307),0)=0,"",VLOOKUP(A316,入力シート➁!$A:$R,COLUMN(入力シート➁!R307),0))</f>
        <v/>
      </c>
      <c r="AV316" s="200"/>
      <c r="AW316" s="200"/>
      <c r="AX316" s="200"/>
      <c r="AY316" s="200"/>
      <c r="AZ316" s="200"/>
      <c r="BA316" s="200"/>
      <c r="BB316" s="200"/>
      <c r="BC316" s="200"/>
      <c r="BE316" s="17" t="str">
        <f ca="1">IF($B313="","非表示","表示")</f>
        <v>非表示</v>
      </c>
    </row>
    <row r="317" spans="1:57" ht="46.5" customHeight="1">
      <c r="A317" s="17">
        <f t="shared" ca="1" si="59"/>
        <v>104</v>
      </c>
      <c r="B317" s="192" t="str">
        <f ca="1">IF(AND(VLOOKUP(A317,入力シート➁!$A:$B,COLUMN(入力シート➁!$B$5),0)=0,AU317=""),"",IF(AND(VLOOKUP(A317,入力シート➁!$A:$B,COLUMN(入力シート➁!$B$5),0)=0,AU317&lt;&gt;""),IFERROR(IF(AND(OFFSET(B317,-2,0,1,1)=$B$14,OFFSET(B317,-19,0,1,1)="　　　　　　　〃"),OFFSET(B317,-20,0,1,1),IF(AND(OFFSET(B317,-2,0,1,1)=$B$14,OFFSET(B317,-19,0,1,1)&lt;&gt;"　　　　　　　〃"),OFFSET(B317,-19,0,1,1),"　　　　　　　〃")),"　　　　　　　〃"),(VLOOKUP(A317,入力シート➁!$A:$B,COLUMN(入力シート➁!$B$5),0))))</f>
        <v/>
      </c>
      <c r="C317" s="193"/>
      <c r="D317" s="193"/>
      <c r="E317" s="193"/>
      <c r="F317" s="193"/>
      <c r="G317" s="193"/>
      <c r="H317" s="193"/>
      <c r="I317" s="193"/>
      <c r="J317" s="194"/>
      <c r="K317" s="121" t="str">
        <f ca="1">IF(M317="","",IFERROR(VLOOKUP($A317,入力シート➁!$A:$R,COLUMN(入力シート➁!$C$7),0),""))</f>
        <v/>
      </c>
      <c r="L317" s="122" t="str">
        <f ca="1">IF(OR(P317="",VLOOKUP(A317,入力シート➁!$A:$R,COLUMN(入力シート➁!D308),0)=0),"",VLOOKUP(A317,入力シート➁!$A:$R,COLUMN(入力シート➁!D308),0))</f>
        <v/>
      </c>
      <c r="M317" s="123" t="str">
        <f ca="1">IF(L317="","",VLOOKUP($A317,入力シート➁!$A:$R,COLUMN(入力シート➁!$E$7),0))</f>
        <v/>
      </c>
      <c r="N317" s="195" t="str">
        <f t="shared" ca="1" si="55"/>
        <v/>
      </c>
      <c r="O317" s="196"/>
      <c r="P317" s="197" t="str">
        <f ca="1">IF(VLOOKUP($A317,入力シート➁!$A:$R,COLUMN(入力シート➁!F308),0)=0,"",IF(VLOOKUP($A317,入力シート➁!$A:$R,COLUMN(入力シート➁!F308),0)&lt;0,"("&amp;-VLOOKUP($A317,入力シート➁!$A:$R,COLUMN(入力シート➁!F308),0)&amp;VLOOKUP($A317,入力シート➁!$A:$R,COLUMN(入力シート➁!G308),0)&amp;")",VLOOKUP($A317,入力シート➁!$A:$R,COLUMN(入力シート➁!F308),0)))</f>
        <v/>
      </c>
      <c r="Q317" s="198"/>
      <c r="R317" s="198"/>
      <c r="S317" s="124" t="str">
        <f ca="1">IF(OR(P317="",COUNT(P317)=0),"",VLOOKUP(A317,入力シート➁!$A:$R,COLUMN(入力シート➁!G308),0))</f>
        <v/>
      </c>
      <c r="T317" s="121" t="str">
        <f ca="1">IF(V317="","",IFERROR(VLOOKUP($A317,入力シート➁!$A:$R,COLUMN(入力シート➁!$C$7),0),""))</f>
        <v/>
      </c>
      <c r="U317" s="125" t="str">
        <f ca="1">IF(OR(Y317="",VLOOKUP(A317,入力シート➁!$A:$R,COLUMN(入力シート➁!D308),0)=0),"",VLOOKUP(A317,入力シート➁!$A:$R,COLUMN(入力シート➁!D308),0))</f>
        <v/>
      </c>
      <c r="V317" s="123" t="str">
        <f ca="1">IF(U317="","",VLOOKUP($A317,入力シート➁!$A:$R,COLUMN(入力シート➁!$E$7),0))</f>
        <v/>
      </c>
      <c r="W317" s="195" t="str">
        <f t="shared" ca="1" si="56"/>
        <v/>
      </c>
      <c r="X317" s="199"/>
      <c r="Y317" s="197" t="str">
        <f ca="1">IF(VLOOKUP($A317,入力シート➁!$A:$R,COLUMN(入力シート➁!H308),0)=0,"",IF(VLOOKUP($A317,入力シート➁!$A:$R,COLUMN(入力シート➁!H308),0)&lt;0,"("&amp;-VLOOKUP($A317,入力シート➁!$A:$R,COLUMN(入力シート➁!H308),0)&amp;VLOOKUP($A317,入力シート➁!$A:$R,COLUMN(入力シート➁!I308),0)&amp;")",VLOOKUP($A317,入力シート➁!$A:$R,COLUMN(入力シート➁!H308),0)))</f>
        <v/>
      </c>
      <c r="Z317" s="198"/>
      <c r="AA317" s="198"/>
      <c r="AB317" s="124" t="str">
        <f ca="1">IF(OR(Y317="",COUNT(Y317)=0),"",VLOOKUP($A317,入力シート➁!$A:$R,COLUMN(入力シート➁!G308),0))</f>
        <v/>
      </c>
      <c r="AC317" s="121" t="str">
        <f ca="1">IF(AE317="","",IFERROR(VLOOKUP($A317,入力シート➁!$A:$R,COLUMN(入力シート➁!$C$7),0),""))</f>
        <v/>
      </c>
      <c r="AD317" s="125" t="str">
        <f ca="1">IF(OR(AH317="",VLOOKUP(A317,入力シート➁!$A:$R,COLUMN(入力シート➁!D308),0)=0),"",VLOOKUP(A317,入力シート➁!$A:$R,COLUMN(入力シート➁!D308),0))</f>
        <v/>
      </c>
      <c r="AE317" s="123" t="str">
        <f ca="1">IF(AD317="","",VLOOKUP($A317,入力シート➁!$A:$R,COLUMN(入力シート➁!$E$7),0))</f>
        <v/>
      </c>
      <c r="AF317" s="195" t="str">
        <f t="shared" ca="1" si="57"/>
        <v/>
      </c>
      <c r="AG317" s="199"/>
      <c r="AH317" s="197" t="str">
        <f ca="1">IF(VLOOKUP($A317,入力シート➁!$A:$R,COLUMN(入力シート➁!J308),0)=0,"",IF(VLOOKUP($A317,入力シート➁!$A:$R,COLUMN(入力シート➁!J308),0)&lt;0,"("&amp;-VLOOKUP($A317,入力シート➁!$A:$R,COLUMN(入力シート➁!J308),0)&amp;VLOOKUP($A317,入力シート➁!$A:$R,COLUMN(入力シート➁!K308),0)&amp;")",VLOOKUP($A317,入力シート➁!$A:$R,COLUMN(入力シート➁!J308),0)))</f>
        <v/>
      </c>
      <c r="AI317" s="198"/>
      <c r="AJ317" s="198"/>
      <c r="AK317" s="124" t="str">
        <f ca="1">IF(OR(AH317="",COUNT(AH317)=0),"",VLOOKUP($A317,入力シート➁!$A:$R,COLUMN(入力シート➁!G308),0))</f>
        <v/>
      </c>
      <c r="AL317" s="121" t="str">
        <f ca="1">IF(AN317="","",IFERROR(VLOOKUP($A317,入力シート➁!$A:$R,COLUMN(入力シート➁!$C$7),0),""))</f>
        <v/>
      </c>
      <c r="AM317" s="125" t="str">
        <f ca="1">IF(OR(AQ317=0,AQ317="",VLOOKUP(A317,入力シート➁!$A:$R,COLUMN(入力シート➁!D308),0)=0),"",VLOOKUP(A317,入力シート➁!$A:$R,COLUMN(入力シート➁!D308),0))</f>
        <v/>
      </c>
      <c r="AN317" s="123" t="str">
        <f ca="1">IF(AM317="","",VLOOKUP($A317,入力シート➁!$A:$R,COLUMN(入力シート➁!$E$7),0))</f>
        <v/>
      </c>
      <c r="AO317" s="195" t="str">
        <f t="shared" ca="1" si="58"/>
        <v/>
      </c>
      <c r="AP317" s="199"/>
      <c r="AQ317" s="197" t="str">
        <f ca="1">IF(AND(VLOOKUP($A317,入力シート➁!$A:$R,COLUMN(入力シート➁!L308),0)=0,VLOOKUP($A317,入力シート➁!$A:$R,COLUMN(入力シート➁!B308),0)=""),"",IF(VLOOKUP($A317,入力シート➁!$A:$R,COLUMN(入力シート➁!L308),0)&lt;0,"("&amp;-VLOOKUP($A317,入力シート➁!$A:$R,COLUMN(入力シート➁!L308),0)&amp;VLOOKUP($A317,入力シート➁!$A:$R,COLUMN(入力シート➁!M308),0)&amp;")",VLOOKUP($A317,入力シート➁!$A:$R,COLUMN(入力シート➁!L308),0)))</f>
        <v/>
      </c>
      <c r="AR317" s="198"/>
      <c r="AS317" s="198"/>
      <c r="AT317" s="124" t="str">
        <f ca="1">IF(OR(AQ317="",COUNT(AQ317)=0),"",VLOOKUP($A317,入力シート➁!$A:$R,COLUMN(入力シート➁!G308),0))</f>
        <v/>
      </c>
      <c r="AU317" s="200" t="str">
        <f ca="1">IF(VLOOKUP(A317,入力シート➁!$A:$R,COLUMN(入力シート➁!R308),0)=0,"",VLOOKUP(A317,入力シート➁!$A:$R,COLUMN(入力シート➁!R308),0))</f>
        <v/>
      </c>
      <c r="AV317" s="200"/>
      <c r="AW317" s="200"/>
      <c r="AX317" s="200"/>
      <c r="AY317" s="200"/>
      <c r="AZ317" s="200"/>
      <c r="BA317" s="200"/>
      <c r="BB317" s="200"/>
      <c r="BC317" s="200"/>
      <c r="BE317" s="17" t="str">
        <f ca="1">IF($B313="","非表示","表示")</f>
        <v>非表示</v>
      </c>
    </row>
    <row r="318" spans="1:57" ht="46.5" customHeight="1">
      <c r="A318" s="17">
        <f t="shared" ca="1" si="59"/>
        <v>105</v>
      </c>
      <c r="B318" s="192" t="str">
        <f ca="1">IF(AND(VLOOKUP(A318,入力シート➁!$A:$B,COLUMN(入力シート➁!$B$5),0)=0,AU318=""),"",IF(AND(VLOOKUP(A318,入力シート➁!$A:$B,COLUMN(入力シート➁!$B$5),0)=0,AU318&lt;&gt;""),IFERROR(IF(AND(OFFSET(B318,-2,0,1,1)=$B$14,OFFSET(B318,-19,0,1,1)="　　　　　　　〃"),OFFSET(B318,-20,0,1,1),IF(AND(OFFSET(B318,-2,0,1,1)=$B$14,OFFSET(B318,-19,0,1,1)&lt;&gt;"　　　　　　　〃"),OFFSET(B318,-19,0,1,1),"　　　　　　　〃")),"　　　　　　　〃"),(VLOOKUP(A318,入力シート➁!$A:$B,COLUMN(入力シート➁!$B$5),0))))</f>
        <v/>
      </c>
      <c r="C318" s="193"/>
      <c r="D318" s="193"/>
      <c r="E318" s="193"/>
      <c r="F318" s="193"/>
      <c r="G318" s="193"/>
      <c r="H318" s="193"/>
      <c r="I318" s="193"/>
      <c r="J318" s="194"/>
      <c r="K318" s="121" t="str">
        <f ca="1">IF(M318="","",IFERROR(VLOOKUP($A318,入力シート➁!$A:$R,COLUMN(入力シート➁!$C$7),0),""))</f>
        <v/>
      </c>
      <c r="L318" s="122" t="str">
        <f ca="1">IF(OR(P318="",VLOOKUP(A318,入力シート➁!$A:$R,COLUMN(入力シート➁!D309),0)=0),"",VLOOKUP(A318,入力シート➁!$A:$R,COLUMN(入力シート➁!D309),0))</f>
        <v/>
      </c>
      <c r="M318" s="123" t="str">
        <f ca="1">IF(L318="","",VLOOKUP($A318,入力シート➁!$A:$R,COLUMN(入力シート➁!$E$7),0))</f>
        <v/>
      </c>
      <c r="N318" s="195" t="str">
        <f t="shared" ca="1" si="55"/>
        <v/>
      </c>
      <c r="O318" s="196"/>
      <c r="P318" s="197" t="str">
        <f ca="1">IF(VLOOKUP($A318,入力シート➁!$A:$R,COLUMN(入力シート➁!F309),0)=0,"",IF(VLOOKUP($A318,入力シート➁!$A:$R,COLUMN(入力シート➁!F309),0)&lt;0,"("&amp;-VLOOKUP($A318,入力シート➁!$A:$R,COLUMN(入力シート➁!F309),0)&amp;VLOOKUP($A318,入力シート➁!$A:$R,COLUMN(入力シート➁!G309),0)&amp;")",VLOOKUP($A318,入力シート➁!$A:$R,COLUMN(入力シート➁!F309),0)))</f>
        <v/>
      </c>
      <c r="Q318" s="198"/>
      <c r="R318" s="198"/>
      <c r="S318" s="124" t="str">
        <f ca="1">IF(OR(P318="",COUNT(P318)=0),"",VLOOKUP(A318,入力シート➁!$A:$R,COLUMN(入力シート➁!G309),0))</f>
        <v/>
      </c>
      <c r="T318" s="121" t="str">
        <f ca="1">IF(V318="","",IFERROR(VLOOKUP($A318,入力シート➁!$A:$R,COLUMN(入力シート➁!$C$7),0),""))</f>
        <v/>
      </c>
      <c r="U318" s="125" t="str">
        <f ca="1">IF(OR(Y318="",VLOOKUP(A318,入力シート➁!$A:$R,COLUMN(入力シート➁!D309),0)=0),"",VLOOKUP(A318,入力シート➁!$A:$R,COLUMN(入力シート➁!D309),0))</f>
        <v/>
      </c>
      <c r="V318" s="123" t="str">
        <f ca="1">IF(U318="","",VLOOKUP($A318,入力シート➁!$A:$R,COLUMN(入力シート➁!$E$7),0))</f>
        <v/>
      </c>
      <c r="W318" s="195" t="str">
        <f t="shared" ca="1" si="56"/>
        <v/>
      </c>
      <c r="X318" s="199"/>
      <c r="Y318" s="197" t="str">
        <f ca="1">IF(VLOOKUP($A318,入力シート➁!$A:$R,COLUMN(入力シート➁!H309),0)=0,"",IF(VLOOKUP($A318,入力シート➁!$A:$R,COLUMN(入力シート➁!H309),0)&lt;0,"("&amp;-VLOOKUP($A318,入力シート➁!$A:$R,COLUMN(入力シート➁!H309),0)&amp;VLOOKUP($A318,入力シート➁!$A:$R,COLUMN(入力シート➁!I309),0)&amp;")",VLOOKUP($A318,入力シート➁!$A:$R,COLUMN(入力シート➁!H309),0)))</f>
        <v/>
      </c>
      <c r="Z318" s="198"/>
      <c r="AA318" s="198"/>
      <c r="AB318" s="124" t="str">
        <f ca="1">IF(OR(Y318="",COUNT(Y318)=0),"",VLOOKUP($A318,入力シート➁!$A:$R,COLUMN(入力シート➁!G309),0))</f>
        <v/>
      </c>
      <c r="AC318" s="121" t="str">
        <f ca="1">IF(AE318="","",IFERROR(VLOOKUP($A318,入力シート➁!$A:$R,COLUMN(入力シート➁!$C$7),0),""))</f>
        <v/>
      </c>
      <c r="AD318" s="125" t="str">
        <f ca="1">IF(OR(AH318="",VLOOKUP(A318,入力シート➁!$A:$R,COLUMN(入力シート➁!D309),0)=0),"",VLOOKUP(A318,入力シート➁!$A:$R,COLUMN(入力シート➁!D309),0))</f>
        <v/>
      </c>
      <c r="AE318" s="123" t="str">
        <f ca="1">IF(AD318="","",VLOOKUP($A318,入力シート➁!$A:$R,COLUMN(入力シート➁!$E$7),0))</f>
        <v/>
      </c>
      <c r="AF318" s="195" t="str">
        <f t="shared" ca="1" si="57"/>
        <v/>
      </c>
      <c r="AG318" s="199"/>
      <c r="AH318" s="197" t="str">
        <f ca="1">IF(VLOOKUP($A318,入力シート➁!$A:$R,COLUMN(入力シート➁!J309),0)=0,"",IF(VLOOKUP($A318,入力シート➁!$A:$R,COLUMN(入力シート➁!J309),0)&lt;0,"("&amp;-VLOOKUP($A318,入力シート➁!$A:$R,COLUMN(入力シート➁!J309),0)&amp;VLOOKUP($A318,入力シート➁!$A:$R,COLUMN(入力シート➁!K309),0)&amp;")",VLOOKUP($A318,入力シート➁!$A:$R,COLUMN(入力シート➁!J309),0)))</f>
        <v/>
      </c>
      <c r="AI318" s="198"/>
      <c r="AJ318" s="198"/>
      <c r="AK318" s="124" t="str">
        <f ca="1">IF(OR(AH318="",COUNT(AH318)=0),"",VLOOKUP($A318,入力シート➁!$A:$R,COLUMN(入力シート➁!G309),0))</f>
        <v/>
      </c>
      <c r="AL318" s="121" t="str">
        <f ca="1">IF(AN318="","",IFERROR(VLOOKUP($A318,入力シート➁!$A:$R,COLUMN(入力シート➁!$C$7),0),""))</f>
        <v/>
      </c>
      <c r="AM318" s="125" t="str">
        <f ca="1">IF(OR(AQ318=0,AQ318="",VLOOKUP(A318,入力シート➁!$A:$R,COLUMN(入力シート➁!D309),0)=0),"",VLOOKUP(A318,入力シート➁!$A:$R,COLUMN(入力シート➁!D309),0))</f>
        <v/>
      </c>
      <c r="AN318" s="123" t="str">
        <f ca="1">IF(AM318="","",VLOOKUP($A318,入力シート➁!$A:$R,COLUMN(入力シート➁!$E$7),0))</f>
        <v/>
      </c>
      <c r="AO318" s="195" t="str">
        <f t="shared" ca="1" si="58"/>
        <v/>
      </c>
      <c r="AP318" s="199"/>
      <c r="AQ318" s="197" t="str">
        <f ca="1">IF(AND(VLOOKUP($A318,入力シート➁!$A:$R,COLUMN(入力シート➁!L309),0)=0,VLOOKUP($A318,入力シート➁!$A:$R,COLUMN(入力シート➁!B309),0)=""),"",IF(VLOOKUP($A318,入力シート➁!$A:$R,COLUMN(入力シート➁!L309),0)&lt;0,"("&amp;-VLOOKUP($A318,入力シート➁!$A:$R,COLUMN(入力シート➁!L309),0)&amp;VLOOKUP($A318,入力シート➁!$A:$R,COLUMN(入力シート➁!M309),0)&amp;")",VLOOKUP($A318,入力シート➁!$A:$R,COLUMN(入力シート➁!L309),0)))</f>
        <v/>
      </c>
      <c r="AR318" s="198"/>
      <c r="AS318" s="198"/>
      <c r="AT318" s="124" t="str">
        <f ca="1">IF(OR(AQ318="",COUNT(AQ318)=0),"",VLOOKUP($A318,入力シート➁!$A:$R,COLUMN(入力シート➁!G309),0))</f>
        <v/>
      </c>
      <c r="AU318" s="200" t="str">
        <f ca="1">IF(VLOOKUP(A318,入力シート➁!$A:$R,COLUMN(入力シート➁!R309),0)=0,"",VLOOKUP(A318,入力シート➁!$A:$R,COLUMN(入力シート➁!R309),0))</f>
        <v/>
      </c>
      <c r="AV318" s="200"/>
      <c r="AW318" s="200"/>
      <c r="AX318" s="200"/>
      <c r="AY318" s="200"/>
      <c r="AZ318" s="200"/>
      <c r="BA318" s="200"/>
      <c r="BB318" s="200"/>
      <c r="BC318" s="200"/>
      <c r="BE318" s="17" t="str">
        <f ca="1">IF($B313="","非表示","表示")</f>
        <v>非表示</v>
      </c>
    </row>
    <row r="319" spans="1:57" ht="46.5" customHeight="1">
      <c r="A319" s="17">
        <f t="shared" ca="1" si="59"/>
        <v>106</v>
      </c>
      <c r="B319" s="192" t="str">
        <f ca="1">IF(AND(VLOOKUP(A319,入力シート➁!$A:$B,COLUMN(入力シート➁!$B$5),0)=0,AU319=""),"",IF(AND(VLOOKUP(A319,入力シート➁!$A:$B,COLUMN(入力シート➁!$B$5),0)=0,AU319&lt;&gt;""),IFERROR(IF(AND(OFFSET(B319,-2,0,1,1)=$B$14,OFFSET(B319,-19,0,1,1)="　　　　　　　〃"),OFFSET(B319,-20,0,1,1),IF(AND(OFFSET(B319,-2,0,1,1)=$B$14,OFFSET(B319,-19,0,1,1)&lt;&gt;"　　　　　　　〃"),OFFSET(B319,-19,0,1,1),"　　　　　　　〃")),"　　　　　　　〃"),(VLOOKUP(A319,入力シート➁!$A:$B,COLUMN(入力シート➁!$B$5),0))))</f>
        <v/>
      </c>
      <c r="C319" s="193"/>
      <c r="D319" s="193"/>
      <c r="E319" s="193"/>
      <c r="F319" s="193"/>
      <c r="G319" s="193"/>
      <c r="H319" s="193"/>
      <c r="I319" s="193"/>
      <c r="J319" s="194"/>
      <c r="K319" s="121" t="str">
        <f ca="1">IF(M319="","",IFERROR(VLOOKUP($A319,入力シート➁!$A:$R,COLUMN(入力シート➁!$C$7),0),""))</f>
        <v/>
      </c>
      <c r="L319" s="122" t="str">
        <f ca="1">IF(OR(P319="",VLOOKUP(A319,入力シート➁!$A:$R,COLUMN(入力シート➁!D310),0)=0),"",VLOOKUP(A319,入力シート➁!$A:$R,COLUMN(入力シート➁!D310),0))</f>
        <v/>
      </c>
      <c r="M319" s="123" t="str">
        <f ca="1">IF(L319="","",VLOOKUP($A319,入力シート➁!$A:$R,COLUMN(入力シート➁!$E$7),0))</f>
        <v/>
      </c>
      <c r="N319" s="195" t="str">
        <f t="shared" ca="1" si="55"/>
        <v/>
      </c>
      <c r="O319" s="196"/>
      <c r="P319" s="197" t="str">
        <f ca="1">IF(VLOOKUP($A319,入力シート➁!$A:$R,COLUMN(入力シート➁!F310),0)=0,"",IF(VLOOKUP($A319,入力シート➁!$A:$R,COLUMN(入力シート➁!F310),0)&lt;0,"("&amp;-VLOOKUP($A319,入力シート➁!$A:$R,COLUMN(入力シート➁!F310),0)&amp;VLOOKUP($A319,入力シート➁!$A:$R,COLUMN(入力シート➁!G310),0)&amp;")",VLOOKUP($A319,入力シート➁!$A:$R,COLUMN(入力シート➁!F310),0)))</f>
        <v/>
      </c>
      <c r="Q319" s="198"/>
      <c r="R319" s="198"/>
      <c r="S319" s="124" t="str">
        <f ca="1">IF(OR(P319="",COUNT(P319)=0),"",VLOOKUP(A319,入力シート➁!$A:$R,COLUMN(入力シート➁!G310),0))</f>
        <v/>
      </c>
      <c r="T319" s="121" t="str">
        <f ca="1">IF(V319="","",IFERROR(VLOOKUP($A319,入力シート➁!$A:$R,COLUMN(入力シート➁!$C$7),0),""))</f>
        <v/>
      </c>
      <c r="U319" s="125" t="str">
        <f ca="1">IF(OR(Y319="",VLOOKUP(A319,入力シート➁!$A:$R,COLUMN(入力シート➁!D310),0)=0),"",VLOOKUP(A319,入力シート➁!$A:$R,COLUMN(入力シート➁!D310),0))</f>
        <v/>
      </c>
      <c r="V319" s="123" t="str">
        <f ca="1">IF(U319="","",VLOOKUP($A319,入力シート➁!$A:$R,COLUMN(入力シート➁!$E$7),0))</f>
        <v/>
      </c>
      <c r="W319" s="195" t="str">
        <f t="shared" ca="1" si="56"/>
        <v/>
      </c>
      <c r="X319" s="199"/>
      <c r="Y319" s="197" t="str">
        <f ca="1">IF(VLOOKUP($A319,入力シート➁!$A:$R,COLUMN(入力シート➁!H310),0)=0,"",IF(VLOOKUP($A319,入力シート➁!$A:$R,COLUMN(入力シート➁!H310),0)&lt;0,"("&amp;-VLOOKUP($A319,入力シート➁!$A:$R,COLUMN(入力シート➁!H310),0)&amp;VLOOKUP($A319,入力シート➁!$A:$R,COLUMN(入力シート➁!I310),0)&amp;")",VLOOKUP($A319,入力シート➁!$A:$R,COLUMN(入力シート➁!H310),0)))</f>
        <v/>
      </c>
      <c r="Z319" s="198"/>
      <c r="AA319" s="198"/>
      <c r="AB319" s="124" t="str">
        <f ca="1">IF(OR(Y319="",COUNT(Y319)=0),"",VLOOKUP($A319,入力シート➁!$A:$R,COLUMN(入力シート➁!G310),0))</f>
        <v/>
      </c>
      <c r="AC319" s="121" t="str">
        <f ca="1">IF(AE319="","",IFERROR(VLOOKUP($A319,入力シート➁!$A:$R,COLUMN(入力シート➁!$C$7),0),""))</f>
        <v/>
      </c>
      <c r="AD319" s="125" t="str">
        <f ca="1">IF(OR(AH319="",VLOOKUP(A319,入力シート➁!$A:$R,COLUMN(入力シート➁!D310),0)=0),"",VLOOKUP(A319,入力シート➁!$A:$R,COLUMN(入力シート➁!D310),0))</f>
        <v/>
      </c>
      <c r="AE319" s="123" t="str">
        <f ca="1">IF(AD319="","",VLOOKUP($A319,入力シート➁!$A:$R,COLUMN(入力シート➁!$E$7),0))</f>
        <v/>
      </c>
      <c r="AF319" s="195" t="str">
        <f t="shared" ca="1" si="57"/>
        <v/>
      </c>
      <c r="AG319" s="199"/>
      <c r="AH319" s="197" t="str">
        <f ca="1">IF(VLOOKUP($A319,入力シート➁!$A:$R,COLUMN(入力シート➁!J310),0)=0,"",IF(VLOOKUP($A319,入力シート➁!$A:$R,COLUMN(入力シート➁!J310),0)&lt;0,"("&amp;-VLOOKUP($A319,入力シート➁!$A:$R,COLUMN(入力シート➁!J310),0)&amp;VLOOKUP($A319,入力シート➁!$A:$R,COLUMN(入力シート➁!K310),0)&amp;")",VLOOKUP($A319,入力シート➁!$A:$R,COLUMN(入力シート➁!J310),0)))</f>
        <v/>
      </c>
      <c r="AI319" s="198"/>
      <c r="AJ319" s="198"/>
      <c r="AK319" s="124" t="str">
        <f ca="1">IF(OR(AH319="",COUNT(AH319)=0),"",VLOOKUP($A319,入力シート➁!$A:$R,COLUMN(入力シート➁!G310),0))</f>
        <v/>
      </c>
      <c r="AL319" s="121" t="str">
        <f ca="1">IF(AN319="","",IFERROR(VLOOKUP($A319,入力シート➁!$A:$R,COLUMN(入力シート➁!$C$7),0),""))</f>
        <v/>
      </c>
      <c r="AM319" s="125" t="str">
        <f ca="1">IF(OR(AQ319=0,AQ319="",VLOOKUP(A319,入力シート➁!$A:$R,COLUMN(入力シート➁!D310),0)=0),"",VLOOKUP(A319,入力シート➁!$A:$R,COLUMN(入力シート➁!D310),0))</f>
        <v/>
      </c>
      <c r="AN319" s="123" t="str">
        <f ca="1">IF(AM319="","",VLOOKUP($A319,入力シート➁!$A:$R,COLUMN(入力シート➁!$E$7),0))</f>
        <v/>
      </c>
      <c r="AO319" s="195" t="str">
        <f t="shared" ca="1" si="58"/>
        <v/>
      </c>
      <c r="AP319" s="199"/>
      <c r="AQ319" s="197" t="str">
        <f ca="1">IF(AND(VLOOKUP($A319,入力シート➁!$A:$R,COLUMN(入力シート➁!L310),0)=0,VLOOKUP($A319,入力シート➁!$A:$R,COLUMN(入力シート➁!B310),0)=""),"",IF(VLOOKUP($A319,入力シート➁!$A:$R,COLUMN(入力シート➁!L310),0)&lt;0,"("&amp;-VLOOKUP($A319,入力シート➁!$A:$R,COLUMN(入力シート➁!L310),0)&amp;VLOOKUP($A319,入力シート➁!$A:$R,COLUMN(入力シート➁!M310),0)&amp;")",VLOOKUP($A319,入力シート➁!$A:$R,COLUMN(入力シート➁!L310),0)))</f>
        <v/>
      </c>
      <c r="AR319" s="198"/>
      <c r="AS319" s="198"/>
      <c r="AT319" s="124" t="str">
        <f ca="1">IF(OR(AQ319="",COUNT(AQ319)=0),"",VLOOKUP($A319,入力シート➁!$A:$R,COLUMN(入力シート➁!G310),0))</f>
        <v/>
      </c>
      <c r="AU319" s="200" t="str">
        <f ca="1">IF(VLOOKUP(A319,入力シート➁!$A:$R,COLUMN(入力シート➁!R310),0)=0,"",VLOOKUP(A319,入力シート➁!$A:$R,COLUMN(入力シート➁!R310),0))</f>
        <v/>
      </c>
      <c r="AV319" s="200"/>
      <c r="AW319" s="200"/>
      <c r="AX319" s="200"/>
      <c r="AY319" s="200"/>
      <c r="AZ319" s="200"/>
      <c r="BA319" s="200"/>
      <c r="BB319" s="200"/>
      <c r="BC319" s="200"/>
      <c r="BE319" s="17" t="str">
        <f ca="1">IF($B313="","非表示","表示")</f>
        <v>非表示</v>
      </c>
    </row>
    <row r="320" spans="1:57" ht="46.5" customHeight="1">
      <c r="A320" s="17">
        <f t="shared" ca="1" si="59"/>
        <v>107</v>
      </c>
      <c r="B320" s="192" t="str">
        <f ca="1">IF(AND(VLOOKUP(A320,入力シート➁!$A:$B,COLUMN(入力シート➁!$B$5),0)=0,AU320=""),"",IF(AND(VLOOKUP(A320,入力シート➁!$A:$B,COLUMN(入力シート➁!$B$5),0)=0,AU320&lt;&gt;""),IFERROR(IF(AND(OFFSET(B320,-2,0,1,1)=$B$14,OFFSET(B320,-19,0,1,1)="　　　　　　　〃"),OFFSET(B320,-20,0,1,1),IF(AND(OFFSET(B320,-2,0,1,1)=$B$14,OFFSET(B320,-19,0,1,1)&lt;&gt;"　　　　　　　〃"),OFFSET(B320,-19,0,1,1),"　　　　　　　〃")),"　　　　　　　〃"),(VLOOKUP(A320,入力シート➁!$A:$B,COLUMN(入力シート➁!$B$5),0))))</f>
        <v/>
      </c>
      <c r="C320" s="193"/>
      <c r="D320" s="193"/>
      <c r="E320" s="193"/>
      <c r="F320" s="193"/>
      <c r="G320" s="193"/>
      <c r="H320" s="193"/>
      <c r="I320" s="193"/>
      <c r="J320" s="194"/>
      <c r="K320" s="121" t="str">
        <f ca="1">IF(M320="","",IFERROR(VLOOKUP($A320,入力シート➁!$A:$R,COLUMN(入力シート➁!$C$7),0),""))</f>
        <v/>
      </c>
      <c r="L320" s="122" t="str">
        <f ca="1">IF(OR(P320="",VLOOKUP(A320,入力シート➁!$A:$R,COLUMN(入力シート➁!D311),0)=0),"",VLOOKUP(A320,入力シート➁!$A:$R,COLUMN(入力シート➁!D311),0))</f>
        <v/>
      </c>
      <c r="M320" s="123" t="str">
        <f ca="1">IF(L320="","",VLOOKUP($A320,入力シート➁!$A:$R,COLUMN(入力シート➁!$E$7),0))</f>
        <v/>
      </c>
      <c r="N320" s="195" t="str">
        <f t="shared" ca="1" si="55"/>
        <v/>
      </c>
      <c r="O320" s="196"/>
      <c r="P320" s="197" t="str">
        <f ca="1">IF(VLOOKUP($A320,入力シート➁!$A:$R,COLUMN(入力シート➁!F311),0)=0,"",IF(VLOOKUP($A320,入力シート➁!$A:$R,COLUMN(入力シート➁!F311),0)&lt;0,"("&amp;-VLOOKUP($A320,入力シート➁!$A:$R,COLUMN(入力シート➁!F311),0)&amp;VLOOKUP($A320,入力シート➁!$A:$R,COLUMN(入力シート➁!G311),0)&amp;")",VLOOKUP($A320,入力シート➁!$A:$R,COLUMN(入力シート➁!F311),0)))</f>
        <v/>
      </c>
      <c r="Q320" s="198"/>
      <c r="R320" s="198"/>
      <c r="S320" s="124" t="str">
        <f ca="1">IF(OR(P320="",COUNT(P320)=0),"",VLOOKUP(A320,入力シート➁!$A:$R,COLUMN(入力シート➁!G311),0))</f>
        <v/>
      </c>
      <c r="T320" s="121" t="str">
        <f ca="1">IF(V320="","",IFERROR(VLOOKUP($A320,入力シート➁!$A:$R,COLUMN(入力シート➁!$C$7),0),""))</f>
        <v/>
      </c>
      <c r="U320" s="125" t="str">
        <f ca="1">IF(OR(Y320="",VLOOKUP(A320,入力シート➁!$A:$R,COLUMN(入力シート➁!D311),0)=0),"",VLOOKUP(A320,入力シート➁!$A:$R,COLUMN(入力シート➁!D311),0))</f>
        <v/>
      </c>
      <c r="V320" s="123" t="str">
        <f ca="1">IF(U320="","",VLOOKUP($A320,入力シート➁!$A:$R,COLUMN(入力シート➁!$E$7),0))</f>
        <v/>
      </c>
      <c r="W320" s="195" t="str">
        <f t="shared" ca="1" si="56"/>
        <v/>
      </c>
      <c r="X320" s="199"/>
      <c r="Y320" s="197" t="str">
        <f ca="1">IF(VLOOKUP($A320,入力シート➁!$A:$R,COLUMN(入力シート➁!H311),0)=0,"",IF(VLOOKUP($A320,入力シート➁!$A:$R,COLUMN(入力シート➁!H311),0)&lt;0,"("&amp;-VLOOKUP($A320,入力シート➁!$A:$R,COLUMN(入力シート➁!H311),0)&amp;VLOOKUP($A320,入力シート➁!$A:$R,COLUMN(入力シート➁!I311),0)&amp;")",VLOOKUP($A320,入力シート➁!$A:$R,COLUMN(入力シート➁!H311),0)))</f>
        <v/>
      </c>
      <c r="Z320" s="198"/>
      <c r="AA320" s="198"/>
      <c r="AB320" s="124" t="str">
        <f ca="1">IF(OR(Y320="",COUNT(Y320)=0),"",VLOOKUP($A320,入力シート➁!$A:$R,COLUMN(入力シート➁!G311),0))</f>
        <v/>
      </c>
      <c r="AC320" s="121" t="str">
        <f ca="1">IF(AE320="","",IFERROR(VLOOKUP($A320,入力シート➁!$A:$R,COLUMN(入力シート➁!$C$7),0),""))</f>
        <v/>
      </c>
      <c r="AD320" s="125" t="str">
        <f ca="1">IF(OR(AH320="",VLOOKUP(A320,入力シート➁!$A:$R,COLUMN(入力シート➁!D311),0)=0),"",VLOOKUP(A320,入力シート➁!$A:$R,COLUMN(入力シート➁!D311),0))</f>
        <v/>
      </c>
      <c r="AE320" s="123" t="str">
        <f ca="1">IF(AD320="","",VLOOKUP($A320,入力シート➁!$A:$R,COLUMN(入力シート➁!$E$7),0))</f>
        <v/>
      </c>
      <c r="AF320" s="195" t="str">
        <f t="shared" ca="1" si="57"/>
        <v/>
      </c>
      <c r="AG320" s="199"/>
      <c r="AH320" s="197" t="str">
        <f ca="1">IF(VLOOKUP($A320,入力シート➁!$A:$R,COLUMN(入力シート➁!J311),0)=0,"",IF(VLOOKUP($A320,入力シート➁!$A:$R,COLUMN(入力シート➁!J311),0)&lt;0,"("&amp;-VLOOKUP($A320,入力シート➁!$A:$R,COLUMN(入力シート➁!J311),0)&amp;VLOOKUP($A320,入力シート➁!$A:$R,COLUMN(入力シート➁!K311),0)&amp;")",VLOOKUP($A320,入力シート➁!$A:$R,COLUMN(入力シート➁!J311),0)))</f>
        <v/>
      </c>
      <c r="AI320" s="198"/>
      <c r="AJ320" s="198"/>
      <c r="AK320" s="124" t="str">
        <f ca="1">IF(OR(AH320="",COUNT(AH320)=0),"",VLOOKUP($A320,入力シート➁!$A:$R,COLUMN(入力シート➁!G311),0))</f>
        <v/>
      </c>
      <c r="AL320" s="121" t="str">
        <f ca="1">IF(AN320="","",IFERROR(VLOOKUP($A320,入力シート➁!$A:$R,COLUMN(入力シート➁!$C$7),0),""))</f>
        <v/>
      </c>
      <c r="AM320" s="125" t="str">
        <f ca="1">IF(OR(AQ320=0,AQ320="",VLOOKUP(A320,入力シート➁!$A:$R,COLUMN(入力シート➁!D311),0)=0),"",VLOOKUP(A320,入力シート➁!$A:$R,COLUMN(入力シート➁!D311),0))</f>
        <v/>
      </c>
      <c r="AN320" s="123" t="str">
        <f ca="1">IF(AM320="","",VLOOKUP($A320,入力シート➁!$A:$R,COLUMN(入力シート➁!$E$7),0))</f>
        <v/>
      </c>
      <c r="AO320" s="195" t="str">
        <f t="shared" ca="1" si="58"/>
        <v/>
      </c>
      <c r="AP320" s="199"/>
      <c r="AQ320" s="197" t="str">
        <f ca="1">IF(AND(VLOOKUP($A320,入力シート➁!$A:$R,COLUMN(入力シート➁!L311),0)=0,VLOOKUP($A320,入力シート➁!$A:$R,COLUMN(入力シート➁!B311),0)=""),"",IF(VLOOKUP($A320,入力シート➁!$A:$R,COLUMN(入力シート➁!L311),0)&lt;0,"("&amp;-VLOOKUP($A320,入力シート➁!$A:$R,COLUMN(入力シート➁!L311),0)&amp;VLOOKUP($A320,入力シート➁!$A:$R,COLUMN(入力シート➁!M311),0)&amp;")",VLOOKUP($A320,入力シート➁!$A:$R,COLUMN(入力シート➁!L311),0)))</f>
        <v/>
      </c>
      <c r="AR320" s="198"/>
      <c r="AS320" s="198"/>
      <c r="AT320" s="124" t="str">
        <f ca="1">IF(OR(AQ320="",COUNT(AQ320)=0),"",VLOOKUP($A320,入力シート➁!$A:$R,COLUMN(入力シート➁!G311),0))</f>
        <v/>
      </c>
      <c r="AU320" s="200" t="str">
        <f ca="1">IF(VLOOKUP(A320,入力シート➁!$A:$R,COLUMN(入力シート➁!R311),0)=0,"",VLOOKUP(A320,入力シート➁!$A:$R,COLUMN(入力シート➁!R311),0))</f>
        <v/>
      </c>
      <c r="AV320" s="200"/>
      <c r="AW320" s="200"/>
      <c r="AX320" s="200"/>
      <c r="AY320" s="200"/>
      <c r="AZ320" s="200"/>
      <c r="BA320" s="200"/>
      <c r="BB320" s="200"/>
      <c r="BC320" s="200"/>
      <c r="BE320" s="17" t="str">
        <f ca="1">IF($B313="","非表示","表示")</f>
        <v>非表示</v>
      </c>
    </row>
    <row r="321" spans="1:57" ht="46.5" customHeight="1">
      <c r="A321" s="17">
        <f t="shared" ca="1" si="59"/>
        <v>108</v>
      </c>
      <c r="B321" s="192" t="str">
        <f ca="1">IF(AND(VLOOKUP(A321,入力シート➁!$A:$B,COLUMN(入力シート➁!$B$5),0)=0,AU321=""),"",IF(AND(VLOOKUP(A321,入力シート➁!$A:$B,COLUMN(入力シート➁!$B$5),0)=0,AU321&lt;&gt;""),IFERROR(IF(AND(OFFSET(B321,-2,0,1,1)=$B$14,OFFSET(B321,-19,0,1,1)="　　　　　　　〃"),OFFSET(B321,-20,0,1,1),IF(AND(OFFSET(B321,-2,0,1,1)=$B$14,OFFSET(B321,-19,0,1,1)&lt;&gt;"　　　　　　　〃"),OFFSET(B321,-19,0,1,1),"　　　　　　　〃")),"　　　　　　　〃"),(VLOOKUP(A321,入力シート➁!$A:$B,COLUMN(入力シート➁!$B$5),0))))</f>
        <v/>
      </c>
      <c r="C321" s="193"/>
      <c r="D321" s="193"/>
      <c r="E321" s="193"/>
      <c r="F321" s="193"/>
      <c r="G321" s="193"/>
      <c r="H321" s="193"/>
      <c r="I321" s="193"/>
      <c r="J321" s="194"/>
      <c r="K321" s="121" t="str">
        <f ca="1">IF(M321="","",IFERROR(VLOOKUP($A321,入力シート➁!$A:$R,COLUMN(入力シート➁!$C$7),0),""))</f>
        <v/>
      </c>
      <c r="L321" s="122" t="str">
        <f ca="1">IF(OR(P321="",VLOOKUP(A321,入力シート➁!$A:$R,COLUMN(入力シート➁!D312),0)=0),"",VLOOKUP(A321,入力シート➁!$A:$R,COLUMN(入力シート➁!D312),0))</f>
        <v/>
      </c>
      <c r="M321" s="123" t="str">
        <f ca="1">IF(L321="","",VLOOKUP($A321,入力シート➁!$A:$R,COLUMN(入力シート➁!$E$7),0))</f>
        <v/>
      </c>
      <c r="N321" s="195" t="str">
        <f t="shared" ca="1" si="55"/>
        <v/>
      </c>
      <c r="O321" s="196"/>
      <c r="P321" s="197" t="str">
        <f ca="1">IF(VLOOKUP($A321,入力シート➁!$A:$R,COLUMN(入力シート➁!F312),0)=0,"",IF(VLOOKUP($A321,入力シート➁!$A:$R,COLUMN(入力シート➁!F312),0)&lt;0,"("&amp;-VLOOKUP($A321,入力シート➁!$A:$R,COLUMN(入力シート➁!F312),0)&amp;VLOOKUP($A321,入力シート➁!$A:$R,COLUMN(入力シート➁!G312),0)&amp;")",VLOOKUP($A321,入力シート➁!$A:$R,COLUMN(入力シート➁!F312),0)))</f>
        <v/>
      </c>
      <c r="Q321" s="198"/>
      <c r="R321" s="198"/>
      <c r="S321" s="124" t="str">
        <f ca="1">IF(OR(P321="",COUNT(P321)=0),"",VLOOKUP(A321,入力シート➁!$A:$R,COLUMN(入力シート➁!G312),0))</f>
        <v/>
      </c>
      <c r="T321" s="121" t="str">
        <f ca="1">IF(V321="","",IFERROR(VLOOKUP($A321,入力シート➁!$A:$R,COLUMN(入力シート➁!$C$7),0),""))</f>
        <v/>
      </c>
      <c r="U321" s="125" t="str">
        <f ca="1">IF(OR(Y321="",VLOOKUP(A321,入力シート➁!$A:$R,COLUMN(入力シート➁!D312),0)=0),"",VLOOKUP(A321,入力シート➁!$A:$R,COLUMN(入力シート➁!D312),0))</f>
        <v/>
      </c>
      <c r="V321" s="123" t="str">
        <f ca="1">IF(U321="","",VLOOKUP($A321,入力シート➁!$A:$R,COLUMN(入力シート➁!$E$7),0))</f>
        <v/>
      </c>
      <c r="W321" s="195" t="str">
        <f t="shared" ca="1" si="56"/>
        <v/>
      </c>
      <c r="X321" s="199"/>
      <c r="Y321" s="197" t="str">
        <f ca="1">IF(VLOOKUP($A321,入力シート➁!$A:$R,COLUMN(入力シート➁!H312),0)=0,"",IF(VLOOKUP($A321,入力シート➁!$A:$R,COLUMN(入力シート➁!H312),0)&lt;0,"("&amp;-VLOOKUP($A321,入力シート➁!$A:$R,COLUMN(入力シート➁!H312),0)&amp;VLOOKUP($A321,入力シート➁!$A:$R,COLUMN(入力シート➁!I312),0)&amp;")",VLOOKUP($A321,入力シート➁!$A:$R,COLUMN(入力シート➁!H312),0)))</f>
        <v/>
      </c>
      <c r="Z321" s="198"/>
      <c r="AA321" s="198"/>
      <c r="AB321" s="124" t="str">
        <f ca="1">IF(OR(Y321="",COUNT(Y321)=0),"",VLOOKUP($A321,入力シート➁!$A:$R,COLUMN(入力シート➁!G312),0))</f>
        <v/>
      </c>
      <c r="AC321" s="121" t="str">
        <f ca="1">IF(AE321="","",IFERROR(VLOOKUP($A321,入力シート➁!$A:$R,COLUMN(入力シート➁!$C$7),0),""))</f>
        <v/>
      </c>
      <c r="AD321" s="125" t="str">
        <f ca="1">IF(OR(AH321="",VLOOKUP(A321,入力シート➁!$A:$R,COLUMN(入力シート➁!D312),0)=0),"",VLOOKUP(A321,入力シート➁!$A:$R,COLUMN(入力シート➁!D312),0))</f>
        <v/>
      </c>
      <c r="AE321" s="123" t="str">
        <f ca="1">IF(AD321="","",VLOOKUP($A321,入力シート➁!$A:$R,COLUMN(入力シート➁!$E$7),0))</f>
        <v/>
      </c>
      <c r="AF321" s="195" t="str">
        <f t="shared" ca="1" si="57"/>
        <v/>
      </c>
      <c r="AG321" s="199"/>
      <c r="AH321" s="197" t="str">
        <f ca="1">IF(VLOOKUP($A321,入力シート➁!$A:$R,COLUMN(入力シート➁!J312),0)=0,"",IF(VLOOKUP($A321,入力シート➁!$A:$R,COLUMN(入力シート➁!J312),0)&lt;0,"("&amp;-VLOOKUP($A321,入力シート➁!$A:$R,COLUMN(入力シート➁!J312),0)&amp;VLOOKUP($A321,入力シート➁!$A:$R,COLUMN(入力シート➁!K312),0)&amp;")",VLOOKUP($A321,入力シート➁!$A:$R,COLUMN(入力シート➁!J312),0)))</f>
        <v/>
      </c>
      <c r="AI321" s="198"/>
      <c r="AJ321" s="198"/>
      <c r="AK321" s="124" t="str">
        <f ca="1">IF(OR(AH321="",COUNT(AH321)=0),"",VLOOKUP($A321,入力シート➁!$A:$R,COLUMN(入力シート➁!G312),0))</f>
        <v/>
      </c>
      <c r="AL321" s="121" t="str">
        <f ca="1">IF(AN321="","",IFERROR(VLOOKUP($A321,入力シート➁!$A:$R,COLUMN(入力シート➁!$C$7),0),""))</f>
        <v/>
      </c>
      <c r="AM321" s="125" t="str">
        <f ca="1">IF(OR(AQ321=0,AQ321="",VLOOKUP(A321,入力シート➁!$A:$R,COLUMN(入力シート➁!D312),0)=0),"",VLOOKUP(A321,入力シート➁!$A:$R,COLUMN(入力シート➁!D312),0))</f>
        <v/>
      </c>
      <c r="AN321" s="123" t="str">
        <f ca="1">IF(AM321="","",VLOOKUP($A321,入力シート➁!$A:$R,COLUMN(入力シート➁!$E$7),0))</f>
        <v/>
      </c>
      <c r="AO321" s="195" t="str">
        <f t="shared" ca="1" si="58"/>
        <v/>
      </c>
      <c r="AP321" s="199"/>
      <c r="AQ321" s="197" t="str">
        <f ca="1">IF(AND(VLOOKUP($A321,入力シート➁!$A:$R,COLUMN(入力シート➁!L312),0)=0,VLOOKUP($A321,入力シート➁!$A:$R,COLUMN(入力シート➁!B312),0)=""),"",IF(VLOOKUP($A321,入力シート➁!$A:$R,COLUMN(入力シート➁!L312),0)&lt;0,"("&amp;-VLOOKUP($A321,入力シート➁!$A:$R,COLUMN(入力シート➁!L312),0)&amp;VLOOKUP($A321,入力シート➁!$A:$R,COLUMN(入力シート➁!M312),0)&amp;")",VLOOKUP($A321,入力シート➁!$A:$R,COLUMN(入力シート➁!L312),0)))</f>
        <v/>
      </c>
      <c r="AR321" s="198"/>
      <c r="AS321" s="198"/>
      <c r="AT321" s="124" t="str">
        <f ca="1">IF(OR(AQ321="",COUNT(AQ321)=0),"",VLOOKUP($A321,入力シート➁!$A:$R,COLUMN(入力シート➁!G312),0))</f>
        <v/>
      </c>
      <c r="AU321" s="200" t="str">
        <f ca="1">IF(VLOOKUP(A321,入力シート➁!$A:$R,COLUMN(入力シート➁!R312),0)=0,"",VLOOKUP(A321,入力シート➁!$A:$R,COLUMN(入力シート➁!R312),0))</f>
        <v/>
      </c>
      <c r="AV321" s="200"/>
      <c r="AW321" s="200"/>
      <c r="AX321" s="200"/>
      <c r="AY321" s="200"/>
      <c r="AZ321" s="200"/>
      <c r="BA321" s="200"/>
      <c r="BB321" s="200"/>
      <c r="BC321" s="200"/>
      <c r="BE321" s="17" t="str">
        <f ca="1">IF($B313="","非表示","表示")</f>
        <v>非表示</v>
      </c>
    </row>
    <row r="322" spans="1:57" ht="18.75" customHeight="1">
      <c r="B322" s="201" t="s">
        <v>66</v>
      </c>
      <c r="C322" s="201"/>
      <c r="D322" s="17" t="s">
        <v>67</v>
      </c>
      <c r="BE322" s="17" t="str">
        <f ca="1">IF($B313="","非表示","表示")</f>
        <v>非表示</v>
      </c>
    </row>
    <row r="323" spans="1:57" ht="18.75" customHeight="1">
      <c r="D323" s="17" t="s">
        <v>68</v>
      </c>
      <c r="BE323" s="17" t="str">
        <f ca="1">IF($B313="","非表示","表示")</f>
        <v>非表示</v>
      </c>
    </row>
    <row r="324" spans="1:57" ht="18.75" customHeight="1">
      <c r="D324" s="17" t="s">
        <v>69</v>
      </c>
      <c r="BE324" s="17" t="str">
        <f ca="1">IF($B313="","非表示","表示")</f>
        <v>非表示</v>
      </c>
    </row>
    <row r="325" spans="1:57" ht="18.75" customHeight="1">
      <c r="D325" s="17" t="s">
        <v>70</v>
      </c>
      <c r="BE325" s="17" t="str">
        <f ca="1">IF($B313="","非表示","表示")</f>
        <v>非表示</v>
      </c>
    </row>
    <row r="326" spans="1:57" ht="21" customHeight="1">
      <c r="B326" s="20" t="s">
        <v>55</v>
      </c>
      <c r="BE326" s="17" t="str">
        <f ca="1">IF($B340="","非表示","表示")</f>
        <v>非表示</v>
      </c>
    </row>
    <row r="327" spans="1:57" ht="10.5" customHeight="1"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8"/>
      <c r="M327" s="29"/>
      <c r="N327" s="22"/>
      <c r="O327" s="22"/>
      <c r="P327" s="22"/>
      <c r="Q327" s="22"/>
      <c r="R327" s="22"/>
      <c r="S327" s="29"/>
      <c r="T327" s="22"/>
      <c r="U327" s="35"/>
      <c r="V327" s="36"/>
      <c r="W327" s="35"/>
      <c r="X327" s="35"/>
      <c r="Y327" s="35"/>
      <c r="Z327" s="35"/>
      <c r="AA327" s="35"/>
      <c r="AB327" s="36"/>
      <c r="AC327" s="35"/>
      <c r="AD327" s="35"/>
      <c r="AE327" s="36"/>
      <c r="AF327" s="35"/>
      <c r="AG327" s="22"/>
      <c r="AH327" s="22"/>
      <c r="AI327" s="22"/>
      <c r="AJ327" s="22"/>
      <c r="AK327" s="29"/>
      <c r="AL327" s="22"/>
      <c r="AM327" s="22"/>
      <c r="AN327" s="29"/>
      <c r="AO327" s="22"/>
      <c r="AP327" s="22"/>
      <c r="AQ327" s="22"/>
      <c r="AR327" s="22"/>
      <c r="AS327" s="22"/>
      <c r="AT327" s="29"/>
      <c r="AU327" s="22"/>
      <c r="AV327" s="35"/>
      <c r="AW327" s="35"/>
      <c r="AX327" s="35"/>
      <c r="AY327" s="35"/>
      <c r="AZ327" s="35"/>
      <c r="BA327" s="35"/>
      <c r="BB327" s="35"/>
      <c r="BC327" s="40">
        <f>$BC300+1</f>
        <v>13</v>
      </c>
      <c r="BE327" s="17" t="str">
        <f ca="1">IF($B340="","非表示","表示")</f>
        <v>非表示</v>
      </c>
    </row>
    <row r="328" spans="1:57" ht="25.5" customHeight="1"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30"/>
      <c r="M328" s="31"/>
      <c r="N328" s="24"/>
      <c r="O328" s="24"/>
      <c r="P328" s="24"/>
      <c r="Q328" s="24"/>
      <c r="R328" s="24"/>
      <c r="S328" s="31"/>
      <c r="T328" s="24"/>
      <c r="U328" s="17"/>
      <c r="V328" s="202" t="str">
        <f>$V$4</f>
        <v>令和</v>
      </c>
      <c r="W328" s="202"/>
      <c r="X328" s="202"/>
      <c r="Y328" s="203" t="str">
        <f>$Y$4</f>
        <v/>
      </c>
      <c r="Z328" s="203"/>
      <c r="AA328" s="204" t="s">
        <v>56</v>
      </c>
      <c r="AB328" s="204"/>
      <c r="AC328" s="204"/>
      <c r="AD328" s="204"/>
      <c r="AE328" s="204"/>
      <c r="AF328" s="204"/>
      <c r="AG328" s="204"/>
      <c r="AH328" s="204"/>
      <c r="AJ328" s="24"/>
      <c r="AK328" s="31"/>
      <c r="AL328" s="24"/>
      <c r="AM328" s="24"/>
      <c r="AN328" s="31"/>
      <c r="AO328" s="24"/>
      <c r="AP328" s="24"/>
      <c r="AQ328" s="24"/>
      <c r="AR328" s="24"/>
      <c r="AS328" s="24"/>
      <c r="AT328" s="31"/>
      <c r="AU328" s="24"/>
      <c r="AV328" s="26"/>
      <c r="AW328" s="26"/>
      <c r="AX328" s="26"/>
      <c r="AY328" s="26"/>
      <c r="AZ328" s="26"/>
      <c r="BA328" s="26"/>
      <c r="BB328" s="26"/>
      <c r="BC328" s="41"/>
      <c r="BE328" s="17" t="str">
        <f ca="1">IF($B340="","非表示","表示")</f>
        <v>非表示</v>
      </c>
    </row>
    <row r="329" spans="1:57" ht="18" customHeight="1">
      <c r="B329" s="23"/>
      <c r="C329" s="24"/>
      <c r="D329" s="24"/>
      <c r="E329" s="24"/>
      <c r="F329" s="24"/>
      <c r="G329" s="24"/>
      <c r="H329" s="24"/>
      <c r="I329" s="24"/>
      <c r="J329" s="24"/>
      <c r="K329" s="24"/>
      <c r="L329" s="30"/>
      <c r="M329" s="31"/>
      <c r="N329" s="24"/>
      <c r="O329" s="24"/>
      <c r="P329" s="24"/>
      <c r="Q329" s="24"/>
      <c r="R329" s="24"/>
      <c r="S329" s="31"/>
      <c r="T329" s="24"/>
      <c r="U329" s="30"/>
      <c r="V329" s="31"/>
      <c r="AD329" s="17"/>
      <c r="AJ329" s="24"/>
      <c r="AK329" s="31"/>
      <c r="AQ329" s="24"/>
      <c r="AR329" s="24"/>
      <c r="AS329" s="24"/>
      <c r="AT329" s="205" t="str">
        <f>$AT$5</f>
        <v>　　年　　月　　日</v>
      </c>
      <c r="AU329" s="205"/>
      <c r="AV329" s="205"/>
      <c r="AW329" s="205"/>
      <c r="AX329" s="205"/>
      <c r="AY329" s="205"/>
      <c r="AZ329" s="205"/>
      <c r="BA329" s="205"/>
      <c r="BB329" s="205"/>
      <c r="BC329" s="41"/>
      <c r="BE329" s="17" t="str">
        <f ca="1">IF($B340="","非表示","表示")</f>
        <v>非表示</v>
      </c>
    </row>
    <row r="330" spans="1:57" ht="21" customHeight="1">
      <c r="B330" s="25"/>
      <c r="C330" s="26"/>
      <c r="D330" s="26"/>
      <c r="E330" s="26"/>
      <c r="F330" s="26"/>
      <c r="G330" s="26"/>
      <c r="H330" s="26"/>
      <c r="I330" s="26"/>
      <c r="J330" s="26"/>
      <c r="K330" s="26"/>
      <c r="L330" s="32"/>
      <c r="M330" s="33"/>
      <c r="O330" s="26"/>
      <c r="P330" s="26"/>
      <c r="Q330" s="26"/>
      <c r="R330" s="26"/>
      <c r="S330" s="33"/>
      <c r="T330" s="26"/>
      <c r="U330" s="32"/>
      <c r="V330" s="33"/>
      <c r="W330" s="26"/>
      <c r="X330" s="26"/>
      <c r="Y330" s="26"/>
      <c r="Z330" s="26"/>
      <c r="AA330" s="26"/>
      <c r="AB330" s="33"/>
      <c r="AC330" s="26"/>
      <c r="AD330" s="32"/>
      <c r="AE330" s="33"/>
      <c r="AF330" s="26"/>
      <c r="AG330" s="26"/>
      <c r="AH330" s="26"/>
      <c r="AI330" s="26"/>
      <c r="AJ330" s="26"/>
      <c r="AK330" s="33"/>
      <c r="AQ330" s="26"/>
      <c r="AR330" s="26"/>
      <c r="AS330" s="26"/>
      <c r="AT330" s="33"/>
      <c r="AU330" s="26"/>
      <c r="AV330" s="206"/>
      <c r="AW330" s="206"/>
      <c r="AX330" s="206"/>
      <c r="AY330" s="206"/>
      <c r="AZ330" s="206"/>
      <c r="BA330" s="206"/>
      <c r="BB330" s="206"/>
      <c r="BC330" s="41"/>
      <c r="BE330" s="17" t="str">
        <f ca="1">IF($B340="","非表示","表示")</f>
        <v>非表示</v>
      </c>
    </row>
    <row r="331" spans="1:57" ht="20.25" customHeight="1">
      <c r="B331" s="25"/>
      <c r="C331" s="207" t="s">
        <v>57</v>
      </c>
      <c r="D331" s="207"/>
      <c r="E331" s="207"/>
      <c r="F331" s="207"/>
      <c r="G331" s="207"/>
      <c r="H331" s="207"/>
      <c r="I331" s="207"/>
      <c r="J331" s="207"/>
      <c r="K331" s="207"/>
      <c r="L331" s="207"/>
      <c r="M331" s="33"/>
      <c r="N331" s="26"/>
      <c r="O331" s="26"/>
      <c r="P331" s="26"/>
      <c r="Q331" s="26"/>
      <c r="R331" s="26"/>
      <c r="S331" s="33"/>
      <c r="T331" s="26"/>
      <c r="U331" s="32"/>
      <c r="V331" s="33"/>
      <c r="W331" s="26"/>
      <c r="AB331" s="33"/>
      <c r="AC331" s="26"/>
      <c r="AD331" s="32"/>
      <c r="AE331" s="33"/>
      <c r="AF331" s="26"/>
      <c r="AG331" s="26"/>
      <c r="AH331" s="26"/>
      <c r="AI331" s="26"/>
      <c r="AJ331" s="26"/>
      <c r="AK331" s="33"/>
      <c r="AL331" s="26"/>
      <c r="AM331" s="26"/>
      <c r="AN331" s="33"/>
      <c r="AO331" s="26"/>
      <c r="AP331" s="26"/>
      <c r="AQ331" s="26"/>
      <c r="AR331" s="26"/>
      <c r="AS331" s="26"/>
      <c r="AT331" s="33"/>
      <c r="AU331" s="26"/>
      <c r="AV331" s="26"/>
      <c r="AW331" s="26"/>
      <c r="AX331" s="26"/>
      <c r="AY331" s="26"/>
      <c r="AZ331" s="26"/>
      <c r="BA331" s="26"/>
      <c r="BB331" s="26"/>
      <c r="BC331" s="41"/>
      <c r="BE331" s="17" t="str">
        <f ca="1">IF($B340="","非表示","表示")</f>
        <v>非表示</v>
      </c>
    </row>
    <row r="332" spans="1:57" ht="20.25" customHeight="1">
      <c r="B332" s="25"/>
      <c r="C332" s="26"/>
      <c r="D332" s="26"/>
      <c r="E332" s="26"/>
      <c r="F332" s="26"/>
      <c r="G332" s="26"/>
      <c r="H332" s="26"/>
      <c r="I332" s="26"/>
      <c r="J332" s="26"/>
      <c r="K332" s="26"/>
      <c r="L332" s="32"/>
      <c r="M332" s="33"/>
      <c r="N332" s="26"/>
      <c r="O332" s="26"/>
      <c r="P332" s="26"/>
      <c r="Q332" s="26"/>
      <c r="R332" s="26"/>
      <c r="S332" s="33"/>
      <c r="T332" s="26"/>
      <c r="U332" s="32"/>
      <c r="V332" s="33"/>
      <c r="W332" s="26"/>
      <c r="X332" s="26"/>
      <c r="Y332" s="26"/>
      <c r="Z332" s="26"/>
      <c r="AA332" s="26"/>
      <c r="AB332" s="33"/>
      <c r="AC332" s="26"/>
      <c r="AD332" s="32"/>
      <c r="AE332" s="33"/>
      <c r="AF332" s="26"/>
      <c r="AG332" s="26"/>
      <c r="AH332" s="26"/>
      <c r="AI332" s="26"/>
      <c r="AJ332" s="26"/>
      <c r="AK332" s="177" t="s">
        <v>58</v>
      </c>
      <c r="AL332" s="177"/>
      <c r="AM332" s="177"/>
      <c r="AN332" s="177"/>
      <c r="AP332" s="186" t="str">
        <f>$AP$8</f>
        <v/>
      </c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41"/>
      <c r="BE332" s="17" t="str">
        <f ca="1">IF($B340="","非表示","表示")</f>
        <v>非表示</v>
      </c>
    </row>
    <row r="333" spans="1:57" ht="20.25" customHeight="1">
      <c r="B333" s="25"/>
      <c r="C333" s="26"/>
      <c r="D333" s="26"/>
      <c r="E333" s="26"/>
      <c r="F333" s="26"/>
      <c r="G333" s="26"/>
      <c r="H333" s="26"/>
      <c r="I333" s="26"/>
      <c r="J333" s="26"/>
      <c r="K333" s="26"/>
      <c r="L333" s="32"/>
      <c r="M333" s="33"/>
      <c r="N333" s="26"/>
      <c r="O333" s="26"/>
      <c r="P333" s="26"/>
      <c r="Q333" s="26"/>
      <c r="R333" s="26"/>
      <c r="S333" s="33"/>
      <c r="T333" s="26"/>
      <c r="U333" s="32"/>
      <c r="V333" s="33"/>
      <c r="W333" s="26"/>
      <c r="X333" s="26"/>
      <c r="Y333" s="26"/>
      <c r="Z333" s="26"/>
      <c r="AA333" s="26"/>
      <c r="AB333" s="33"/>
      <c r="AC333" s="26"/>
      <c r="AD333" s="32"/>
      <c r="AE333" s="33"/>
      <c r="AF333" s="26"/>
      <c r="AG333" s="26"/>
      <c r="AH333" s="26"/>
      <c r="AI333" s="26"/>
      <c r="AJ333" s="26"/>
      <c r="AK333" s="178"/>
      <c r="AL333" s="178"/>
      <c r="AM333" s="178"/>
      <c r="AN333" s="178"/>
      <c r="AO333" s="37"/>
      <c r="AP333" s="187" t="str">
        <f>$AP$9</f>
        <v/>
      </c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7"/>
      <c r="BB333" s="187"/>
      <c r="BC333" s="41"/>
      <c r="BE333" s="17" t="str">
        <f ca="1">IF($B340="","非表示","表示")</f>
        <v>非表示</v>
      </c>
    </row>
    <row r="334" spans="1:57" ht="7.5" customHeight="1">
      <c r="B334" s="25"/>
      <c r="C334" s="26"/>
      <c r="D334" s="26"/>
      <c r="E334" s="26"/>
      <c r="F334" s="26"/>
      <c r="G334" s="26"/>
      <c r="H334" s="26"/>
      <c r="I334" s="26"/>
      <c r="J334" s="26"/>
      <c r="K334" s="26"/>
      <c r="L334" s="32"/>
      <c r="M334" s="33"/>
      <c r="N334" s="26"/>
      <c r="O334" s="26"/>
      <c r="P334" s="26"/>
      <c r="Q334" s="26"/>
      <c r="R334" s="26"/>
      <c r="S334" s="33"/>
      <c r="T334" s="26"/>
      <c r="U334" s="32"/>
      <c r="V334" s="33"/>
      <c r="W334" s="26"/>
      <c r="X334" s="26"/>
      <c r="Y334" s="26"/>
      <c r="Z334" s="26"/>
      <c r="AA334" s="26"/>
      <c r="AB334" s="33"/>
      <c r="AC334" s="26"/>
      <c r="AD334" s="32"/>
      <c r="AE334" s="33"/>
      <c r="AF334" s="26"/>
      <c r="AG334" s="26"/>
      <c r="AH334" s="26"/>
      <c r="AI334" s="26"/>
      <c r="AJ334" s="26"/>
      <c r="AK334" s="33"/>
      <c r="AL334" s="26"/>
      <c r="AM334" s="26"/>
      <c r="AN334" s="33"/>
      <c r="AO334" s="26"/>
      <c r="AP334" s="26"/>
      <c r="AQ334" s="26"/>
      <c r="AR334" s="26"/>
      <c r="AS334" s="26"/>
      <c r="AT334" s="33"/>
      <c r="AU334" s="26"/>
      <c r="AV334" s="26"/>
      <c r="AW334" s="26"/>
      <c r="AX334" s="26"/>
      <c r="AY334" s="26"/>
      <c r="AZ334" s="26"/>
      <c r="BA334" s="26"/>
      <c r="BB334" s="26"/>
      <c r="BC334" s="41"/>
      <c r="BE334" s="17" t="str">
        <f ca="1">IF($B340="","非表示","表示")</f>
        <v>非表示</v>
      </c>
    </row>
    <row r="335" spans="1:57" ht="20.25" customHeight="1">
      <c r="B335" s="25"/>
      <c r="C335" s="26"/>
      <c r="D335" s="26"/>
      <c r="E335" s="26"/>
      <c r="F335" s="26"/>
      <c r="G335" s="26"/>
      <c r="H335" s="26"/>
      <c r="I335" s="26"/>
      <c r="J335" s="26"/>
      <c r="K335" s="26"/>
      <c r="L335" s="32"/>
      <c r="M335" s="33"/>
      <c r="N335" s="26"/>
      <c r="O335" s="26"/>
      <c r="P335" s="26"/>
      <c r="Q335" s="26"/>
      <c r="U335" s="17"/>
      <c r="AD335" s="32"/>
      <c r="AE335" s="33"/>
      <c r="AF335" s="26"/>
      <c r="AG335" s="26"/>
      <c r="AH335" s="26"/>
      <c r="AI335" s="26"/>
      <c r="AJ335" s="26"/>
      <c r="AK335" s="179" t="s">
        <v>59</v>
      </c>
      <c r="AL335" s="179"/>
      <c r="AM335" s="179"/>
      <c r="AN335" s="179"/>
      <c r="AP335" s="181" t="str">
        <f>$AP$11</f>
        <v/>
      </c>
      <c r="AQ335" s="181"/>
      <c r="AR335" s="181"/>
      <c r="AS335" s="181"/>
      <c r="AT335" s="181"/>
      <c r="AU335" s="181"/>
      <c r="AV335" s="181"/>
      <c r="AW335" s="181"/>
      <c r="AX335" s="181"/>
      <c r="AY335" s="181"/>
      <c r="AZ335" s="181"/>
      <c r="BA335" s="181"/>
      <c r="BB335" s="181"/>
      <c r="BC335" s="41"/>
      <c r="BE335" s="17" t="str">
        <f ca="1">IF($B340="","非表示","表示")</f>
        <v>非表示</v>
      </c>
    </row>
    <row r="336" spans="1:57" ht="20.25" customHeight="1">
      <c r="B336" s="25"/>
      <c r="D336" s="24" t="s">
        <v>12</v>
      </c>
      <c r="E336" s="26"/>
      <c r="F336" s="26"/>
      <c r="G336" s="27"/>
      <c r="H336" s="27"/>
      <c r="I336" s="27"/>
      <c r="J336" s="27"/>
      <c r="K336" s="27"/>
      <c r="L336" s="34"/>
      <c r="M336" s="33"/>
      <c r="N336" s="26"/>
      <c r="O336" s="26"/>
      <c r="P336" s="26"/>
      <c r="T336" s="188" t="s">
        <v>16</v>
      </c>
      <c r="U336" s="188"/>
      <c r="V336" s="188"/>
      <c r="W336" s="188"/>
      <c r="X336" s="37"/>
      <c r="Y336" s="126" t="str">
        <f>$Y$12</f>
        <v/>
      </c>
      <c r="Z336" s="38" t="s">
        <v>17</v>
      </c>
      <c r="AA336" s="189" t="str">
        <f>$AA$12</f>
        <v/>
      </c>
      <c r="AB336" s="189"/>
      <c r="AC336" s="39" t="s">
        <v>18</v>
      </c>
      <c r="AD336" s="32"/>
      <c r="AE336" s="33"/>
      <c r="AF336" s="26"/>
      <c r="AG336" s="26"/>
      <c r="AH336" s="26"/>
      <c r="AI336" s="26"/>
      <c r="AJ336" s="26"/>
      <c r="AK336" s="180"/>
      <c r="AL336" s="180"/>
      <c r="AM336" s="180"/>
      <c r="AN336" s="180"/>
      <c r="AO336" s="37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  <c r="BA336" s="182"/>
      <c r="BB336" s="182"/>
      <c r="BC336" s="41"/>
      <c r="BE336" s="17" t="str">
        <f ca="1">IF($B340="","非表示","表示")</f>
        <v>非表示</v>
      </c>
    </row>
    <row r="337" spans="1:57" ht="12.75" customHeight="1">
      <c r="B337" s="25"/>
      <c r="C337" s="26"/>
      <c r="D337" s="26"/>
      <c r="E337" s="26"/>
      <c r="F337" s="26"/>
      <c r="G337" s="26"/>
      <c r="H337" s="26"/>
      <c r="I337" s="26"/>
      <c r="J337" s="26"/>
      <c r="K337" s="26"/>
      <c r="L337" s="32"/>
      <c r="M337" s="33"/>
      <c r="N337" s="26"/>
      <c r="O337" s="26"/>
      <c r="P337" s="26"/>
      <c r="Q337" s="26"/>
      <c r="R337" s="26"/>
      <c r="S337" s="33"/>
      <c r="T337" s="26"/>
      <c r="U337" s="32"/>
      <c r="V337" s="33"/>
      <c r="W337" s="26"/>
      <c r="X337" s="26"/>
      <c r="Y337" s="26"/>
      <c r="Z337" s="26"/>
      <c r="AA337" s="26"/>
      <c r="AB337" s="33"/>
      <c r="AC337" s="26"/>
      <c r="AD337" s="32"/>
      <c r="AE337" s="33"/>
      <c r="AF337" s="26"/>
      <c r="AG337" s="26"/>
      <c r="AH337" s="26"/>
      <c r="AI337" s="26"/>
      <c r="AJ337" s="26"/>
      <c r="AK337" s="33"/>
      <c r="AL337" s="26"/>
      <c r="AM337" s="26"/>
      <c r="AN337" s="33"/>
      <c r="AO337" s="26"/>
      <c r="AP337" s="26"/>
      <c r="AQ337" s="26"/>
      <c r="AR337" s="26"/>
      <c r="AS337" s="26"/>
      <c r="AT337" s="33"/>
      <c r="AU337" s="26"/>
      <c r="AV337" s="26"/>
      <c r="AW337" s="26"/>
      <c r="AX337" s="26"/>
      <c r="AY337" s="26"/>
      <c r="AZ337" s="26"/>
      <c r="BA337" s="26"/>
      <c r="BB337" s="26"/>
      <c r="BC337" s="41"/>
      <c r="BE337" s="17" t="str">
        <f ca="1">IF($B340="","非表示","表示")</f>
        <v>非表示</v>
      </c>
    </row>
    <row r="338" spans="1:57" ht="23.25" customHeight="1">
      <c r="B338" s="176" t="s">
        <v>60</v>
      </c>
      <c r="C338" s="176"/>
      <c r="D338" s="176"/>
      <c r="E338" s="176"/>
      <c r="F338" s="176"/>
      <c r="G338" s="176"/>
      <c r="H338" s="176"/>
      <c r="I338" s="176"/>
      <c r="J338" s="176"/>
      <c r="K338" s="176" t="s">
        <v>61</v>
      </c>
      <c r="L338" s="176"/>
      <c r="M338" s="176"/>
      <c r="N338" s="176"/>
      <c r="O338" s="176"/>
      <c r="P338" s="176"/>
      <c r="Q338" s="176"/>
      <c r="R338" s="176"/>
      <c r="S338" s="176"/>
      <c r="T338" s="183" t="s">
        <v>62</v>
      </c>
      <c r="U338" s="184"/>
      <c r="V338" s="184"/>
      <c r="W338" s="184"/>
      <c r="X338" s="184"/>
      <c r="Y338" s="184"/>
      <c r="Z338" s="184"/>
      <c r="AA338" s="184"/>
      <c r="AB338" s="185"/>
      <c r="AC338" s="183" t="s">
        <v>63</v>
      </c>
      <c r="AD338" s="184"/>
      <c r="AE338" s="184"/>
      <c r="AF338" s="184"/>
      <c r="AG338" s="184"/>
      <c r="AH338" s="184"/>
      <c r="AI338" s="184"/>
      <c r="AJ338" s="184"/>
      <c r="AK338" s="185"/>
      <c r="AL338" s="183" t="s">
        <v>64</v>
      </c>
      <c r="AM338" s="184"/>
      <c r="AN338" s="184"/>
      <c r="AO338" s="184"/>
      <c r="AP338" s="184"/>
      <c r="AQ338" s="184"/>
      <c r="AR338" s="184"/>
      <c r="AS338" s="184"/>
      <c r="AT338" s="185"/>
      <c r="AU338" s="176" t="s">
        <v>47</v>
      </c>
      <c r="AV338" s="176"/>
      <c r="AW338" s="176"/>
      <c r="AX338" s="176"/>
      <c r="AY338" s="176"/>
      <c r="AZ338" s="176"/>
      <c r="BA338" s="176"/>
      <c r="BB338" s="176"/>
      <c r="BC338" s="176"/>
      <c r="BE338" s="17" t="str">
        <f ca="1">IF($B340="","非表示","表示")</f>
        <v>非表示</v>
      </c>
    </row>
    <row r="339" spans="1:57" ht="23.25" customHeight="1">
      <c r="B339" s="176"/>
      <c r="C339" s="176"/>
      <c r="D339" s="176"/>
      <c r="E339" s="176"/>
      <c r="F339" s="176"/>
      <c r="G339" s="176"/>
      <c r="H339" s="176"/>
      <c r="I339" s="176"/>
      <c r="J339" s="176"/>
      <c r="K339" s="190" t="s">
        <v>38</v>
      </c>
      <c r="L339" s="190"/>
      <c r="M339" s="190"/>
      <c r="N339" s="190" t="s">
        <v>65</v>
      </c>
      <c r="O339" s="191"/>
      <c r="P339" s="190" t="s">
        <v>49</v>
      </c>
      <c r="Q339" s="190"/>
      <c r="R339" s="190"/>
      <c r="S339" s="190"/>
      <c r="T339" s="183" t="s">
        <v>38</v>
      </c>
      <c r="U339" s="184"/>
      <c r="V339" s="185"/>
      <c r="W339" s="176" t="s">
        <v>65</v>
      </c>
      <c r="X339" s="183"/>
      <c r="Y339" s="176" t="s">
        <v>49</v>
      </c>
      <c r="Z339" s="176"/>
      <c r="AA339" s="176"/>
      <c r="AB339" s="176"/>
      <c r="AC339" s="183" t="s">
        <v>38</v>
      </c>
      <c r="AD339" s="184"/>
      <c r="AE339" s="185"/>
      <c r="AF339" s="176" t="s">
        <v>65</v>
      </c>
      <c r="AG339" s="183"/>
      <c r="AH339" s="176" t="s">
        <v>49</v>
      </c>
      <c r="AI339" s="176"/>
      <c r="AJ339" s="176"/>
      <c r="AK339" s="176"/>
      <c r="AL339" s="183" t="s">
        <v>38</v>
      </c>
      <c r="AM339" s="184"/>
      <c r="AN339" s="185"/>
      <c r="AO339" s="176" t="s">
        <v>65</v>
      </c>
      <c r="AP339" s="183"/>
      <c r="AQ339" s="176" t="s">
        <v>49</v>
      </c>
      <c r="AR339" s="176"/>
      <c r="AS339" s="176"/>
      <c r="AT339" s="176"/>
      <c r="AU339" s="176"/>
      <c r="AV339" s="176"/>
      <c r="AW339" s="176"/>
      <c r="AX339" s="176"/>
      <c r="AY339" s="176"/>
      <c r="AZ339" s="176"/>
      <c r="BA339" s="176"/>
      <c r="BB339" s="176"/>
      <c r="BC339" s="176"/>
      <c r="BE339" s="17" t="str">
        <f ca="1">IF($B340="","非表示","表示")</f>
        <v>非表示</v>
      </c>
    </row>
    <row r="340" spans="1:57" ht="46.5" customHeight="1">
      <c r="A340" s="17">
        <f ca="1">$A321+1</f>
        <v>109</v>
      </c>
      <c r="B340" s="192" t="str">
        <f ca="1">IF(AND(VLOOKUP(A340,入力シート➁!$A:$B,COLUMN(入力シート➁!$B$5),0)=0,AU340=""),"",IF(AND(VLOOKUP(A340,入力シート➁!$A:$B,COLUMN(入力シート➁!$B$5),0)=0,AU340&lt;&gt;""),IFERROR(IF(AND(OFFSET(B340,-2,0,1,1)=$B$14,OFFSET(B340,-19,0,1,1)="　　　　　　　〃"),OFFSET(B340,-20,0,1,1),IF(AND(OFFSET(B340,-2,0,1,1)=$B$14,OFFSET(B340,-19,0,1,1)&lt;&gt;"　　　　　　　〃"),OFFSET(B340,-19,0,1,1),"　　　　　　　〃")),"　　　　　　　〃"),(VLOOKUP(A340,入力シート➁!$A:$B,COLUMN(入力シート➁!$B$5),0))))</f>
        <v/>
      </c>
      <c r="C340" s="193"/>
      <c r="D340" s="193"/>
      <c r="E340" s="193"/>
      <c r="F340" s="193"/>
      <c r="G340" s="193"/>
      <c r="H340" s="193"/>
      <c r="I340" s="193"/>
      <c r="J340" s="194"/>
      <c r="K340" s="121" t="str">
        <f ca="1">IF(M340="","",IFERROR(VLOOKUP($A340,入力シート➁!$A:$R,COLUMN(入力シート➁!$C$7),0),""))</f>
        <v/>
      </c>
      <c r="L340" s="122" t="str">
        <f ca="1">IF(OR(P340="",VLOOKUP(A340,入力シート➁!$A:$R,COLUMN(入力シート➁!D331),0)=0),"",VLOOKUP(A340,入力シート➁!$A:$R,COLUMN(入力シート➁!D331),0))</f>
        <v/>
      </c>
      <c r="M340" s="123" t="str">
        <f ca="1">IF(L340="","",VLOOKUP($A340,入力シート➁!$A:$R,COLUMN(入力シート➁!$E$7),0))</f>
        <v/>
      </c>
      <c r="N340" s="195" t="str">
        <f t="shared" ref="N340:N348" ca="1" si="60">IFERROR(IF(OR(P340="",P340&lt;=0),"",IF(AND(M340="V",K340&lt;&gt;""),ROUNDUP(P340/(VALUE(LEFT(K340,FIND("m",K340)-1))*L340),0),ROUNDUP(P340/L340,0))),"")</f>
        <v/>
      </c>
      <c r="O340" s="196"/>
      <c r="P340" s="197" t="str">
        <f ca="1">IF(VLOOKUP($A340,入力シート➁!$A:$R,COLUMN(入力シート➁!F331),0)=0,"",IF(VLOOKUP($A340,入力シート➁!$A:$R,COLUMN(入力シート➁!F331),0)&lt;0,"("&amp;-VLOOKUP($A340,入力シート➁!$A:$R,COLUMN(入力シート➁!F331),0)&amp;VLOOKUP($A340,入力シート➁!$A:$R,COLUMN(入力シート➁!G331),0)&amp;")",VLOOKUP($A340,入力シート➁!$A:$R,COLUMN(入力シート➁!F331),0)))</f>
        <v/>
      </c>
      <c r="Q340" s="198"/>
      <c r="R340" s="198"/>
      <c r="S340" s="124" t="str">
        <f ca="1">IF(OR(P340="",COUNT(P340)=0),"",VLOOKUP($A340,入力シート➁!$A:$R,COLUMN(入力シート➁!G331),0))</f>
        <v/>
      </c>
      <c r="T340" s="121" t="str">
        <f ca="1">IF(V340="","",IFERROR(VLOOKUP($A340,入力シート➁!$A:$R,COLUMN(入力シート➁!$C$7),0),""))</f>
        <v/>
      </c>
      <c r="U340" s="125" t="str">
        <f ca="1">IF(OR(Y340="",VLOOKUP(A340,入力シート➁!$A:$R,COLUMN(入力シート➁!D331),0)=0),"",VLOOKUP(A340,入力シート➁!$A:$R,COLUMN(入力シート➁!D331),0))</f>
        <v/>
      </c>
      <c r="V340" s="123" t="str">
        <f ca="1">IF(U340="","",VLOOKUP($A340,入力シート➁!$A:$R,COLUMN(入力シート➁!$E$7),0))</f>
        <v/>
      </c>
      <c r="W340" s="195" t="str">
        <f t="shared" ref="W340:W348" ca="1" si="61">IFERROR(IF(OR(Y340="",Y340&lt;=0),"",IF(AND(V340="V",T340&lt;&gt;""),ROUNDUP(Y340/(VALUE(LEFT(T340,FIND("m",T340)-1))*U340),0),ROUNDUP(Y340/U340,0))),"")</f>
        <v/>
      </c>
      <c r="X340" s="199"/>
      <c r="Y340" s="197" t="str">
        <f ca="1">IF(VLOOKUP($A340,入力シート➁!$A:$R,COLUMN(入力シート➁!H331),0)=0,"",IF(VLOOKUP($A340,入力シート➁!$A:$R,COLUMN(入力シート➁!H331),0)&lt;0,"("&amp;-VLOOKUP($A340,入力シート➁!$A:$R,COLUMN(入力シート➁!H331),0)&amp;VLOOKUP($A340,入力シート➁!$A:$R,COLUMN(入力シート➁!I331),0)&amp;")",VLOOKUP($A340,入力シート➁!$A:$R,COLUMN(入力シート➁!H331),0)))</f>
        <v/>
      </c>
      <c r="Z340" s="198"/>
      <c r="AA340" s="198"/>
      <c r="AB340" s="124" t="str">
        <f ca="1">IF(OR(Y340="",COUNT(Y340)=0),"",VLOOKUP($A340,入力シート➁!$A:$R,COLUMN(入力シート➁!G331),0))</f>
        <v/>
      </c>
      <c r="AC340" s="121" t="str">
        <f ca="1">IF(AE340="","",IFERROR(VLOOKUP($A340,入力シート➁!$A:$R,COLUMN(入力シート➁!$C$7),0),""))</f>
        <v/>
      </c>
      <c r="AD340" s="125" t="str">
        <f ca="1">IF(OR(AH340="",VLOOKUP(A340,入力シート➁!$A:$R,COLUMN(入力シート➁!D331),0)=0),"",VLOOKUP(A340,入力シート➁!$A:$R,COLUMN(入力シート➁!D331),0))</f>
        <v/>
      </c>
      <c r="AE340" s="123" t="str">
        <f ca="1">IF(AD340="","",VLOOKUP($A340,入力シート➁!$A:$R,COLUMN(入力シート➁!$E$7),0))</f>
        <v/>
      </c>
      <c r="AF340" s="195" t="str">
        <f t="shared" ref="AF340:AF348" ca="1" si="62">IFERROR(IF(OR(AH340="",AH340&lt;=0),"",IF(AND(AE340="V",AC340&lt;&gt;""),ROUNDUP(AH340/(VALUE(LEFT(AC340,FIND("m",AC340)-1))*AD340),0),ROUNDUP(AH340/AD340,0))),"")</f>
        <v/>
      </c>
      <c r="AG340" s="199"/>
      <c r="AH340" s="197" t="str">
        <f ca="1">IF(VLOOKUP($A340,入力シート➁!$A:$R,COLUMN(入力シート➁!J331),0)=0,"",IF(VLOOKUP($A340,入力シート➁!$A:$R,COLUMN(入力シート➁!J331),0)&lt;0,"("&amp;-VLOOKUP($A340,入力シート➁!$A:$R,COLUMN(入力シート➁!J331),0)&amp;VLOOKUP($A340,入力シート➁!$A:$R,COLUMN(入力シート➁!K331),0)&amp;")",VLOOKUP($A340,入力シート➁!$A:$R,COLUMN(入力シート➁!J331),0)))</f>
        <v/>
      </c>
      <c r="AI340" s="198"/>
      <c r="AJ340" s="198"/>
      <c r="AK340" s="124" t="str">
        <f ca="1">IF(OR(AH340="",COUNT(AH340)=0),"",VLOOKUP($A340,入力シート➁!$A:$R,COLUMN(入力シート➁!G331),0))</f>
        <v/>
      </c>
      <c r="AL340" s="121" t="str">
        <f ca="1">IF(AN340="","",IFERROR(VLOOKUP($A340,入力シート➁!$A:$R,COLUMN(入力シート➁!$C$7),0),""))</f>
        <v/>
      </c>
      <c r="AM340" s="125" t="str">
        <f ca="1">IF(OR(AQ340=0,AQ340="",VLOOKUP(A340,入力シート➁!$A:$R,COLUMN(入力シート➁!D331),0)=0),"",VLOOKUP(A340,入力シート➁!$A:$R,COLUMN(入力シート➁!D331),0))</f>
        <v/>
      </c>
      <c r="AN340" s="123" t="str">
        <f ca="1">IF(AM340="","",VLOOKUP($A340,入力シート➁!$A:$R,COLUMN(入力シート➁!$E$7),0))</f>
        <v/>
      </c>
      <c r="AO340" s="195" t="str">
        <f t="shared" ref="AO340:AO348" ca="1" si="63">IFERROR(IF(OR(AQ340="",AQ340&lt;=0),"",IF(AND(AN340="V",AL340&lt;&gt;""),ROUNDUP(AQ340/(VALUE(LEFT(AL340,FIND("m",AL340)-1))*AM340),0),ROUNDUP(AQ340/AM340,0))),"")</f>
        <v/>
      </c>
      <c r="AP340" s="199"/>
      <c r="AQ340" s="197" t="str">
        <f ca="1">IF(AND(VLOOKUP($A340,入力シート➁!$A:$R,COLUMN(入力シート➁!L331),0)=0,VLOOKUP($A340,入力シート➁!$A:$R,COLUMN(入力シート➁!B331),0)=""),"",IF(VLOOKUP($A340,入力シート➁!$A:$R,COLUMN(入力シート➁!L331),0)&lt;0,"("&amp;-VLOOKUP($A340,入力シート➁!$A:$R,COLUMN(入力シート➁!L331),0)&amp;VLOOKUP($A340,入力シート➁!$A:$R,COLUMN(入力シート➁!M331),0)&amp;")",VLOOKUP($A340,入力シート➁!$A:$R,COLUMN(入力シート➁!L331),0)))</f>
        <v/>
      </c>
      <c r="AR340" s="198"/>
      <c r="AS340" s="198"/>
      <c r="AT340" s="124" t="str">
        <f ca="1">IF(OR(AQ340="",COUNT(AQ340)=0),"",VLOOKUP($A340,入力シート➁!$A:$R,COLUMN(入力シート➁!G331),0))</f>
        <v/>
      </c>
      <c r="AU340" s="200" t="str">
        <f ca="1">IF(VLOOKUP(A340,入力シート➁!$A:$R,COLUMN(入力シート➁!R331),0)=0,"",VLOOKUP(A340,入力シート➁!$A:$R,COLUMN(入力シート➁!R331),0))</f>
        <v/>
      </c>
      <c r="AV340" s="200"/>
      <c r="AW340" s="200"/>
      <c r="AX340" s="200"/>
      <c r="AY340" s="200"/>
      <c r="AZ340" s="200"/>
      <c r="BA340" s="200"/>
      <c r="BB340" s="200"/>
      <c r="BC340" s="200"/>
      <c r="BE340" s="17" t="str">
        <f ca="1">IF($B340="","非表示","表示")</f>
        <v>非表示</v>
      </c>
    </row>
    <row r="341" spans="1:57" ht="46.5" customHeight="1">
      <c r="A341" s="17">
        <f t="shared" ref="A341:A348" ca="1" si="64">OFFSET(A341,-1,0,1,1)+1</f>
        <v>110</v>
      </c>
      <c r="B341" s="192" t="str">
        <f ca="1">IF(AND(VLOOKUP(A341,入力シート➁!$A:$B,COLUMN(入力シート➁!$B$5),0)=0,AU341=""),"",IF(AND(VLOOKUP(A341,入力シート➁!$A:$B,COLUMN(入力シート➁!$B$5),0)=0,AU341&lt;&gt;""),IFERROR(IF(AND(OFFSET(B341,-2,0,1,1)=$B$14,OFFSET(B341,-19,0,1,1)="　　　　　　　〃"),OFFSET(B341,-20,0,1,1),IF(AND(OFFSET(B341,-2,0,1,1)=$B$14,OFFSET(B341,-19,0,1,1)&lt;&gt;"　　　　　　　〃"),OFFSET(B341,-19,0,1,1),"　　　　　　　〃")),"　　　　　　　〃"),(VLOOKUP(A341,入力シート➁!$A:$B,COLUMN(入力シート➁!$B$5),0))))</f>
        <v/>
      </c>
      <c r="C341" s="193"/>
      <c r="D341" s="193"/>
      <c r="E341" s="193"/>
      <c r="F341" s="193"/>
      <c r="G341" s="193"/>
      <c r="H341" s="193"/>
      <c r="I341" s="193"/>
      <c r="J341" s="194"/>
      <c r="K341" s="121" t="str">
        <f ca="1">IF(M341="","",IFERROR(VLOOKUP($A341,入力シート➁!$A:$R,COLUMN(入力シート➁!$C$7),0),""))</f>
        <v/>
      </c>
      <c r="L341" s="122" t="str">
        <f ca="1">IF(OR(P341="",VLOOKUP(A341,入力シート➁!$A:$R,COLUMN(入力シート➁!D332),0)=0),"",VLOOKUP(A341,入力シート➁!$A:$R,COLUMN(入力シート➁!D332),0))</f>
        <v/>
      </c>
      <c r="M341" s="123" t="str">
        <f ca="1">IF(L341="","",VLOOKUP($A341,入力シート➁!$A:$R,COLUMN(入力シート➁!$E$7),0))</f>
        <v/>
      </c>
      <c r="N341" s="195" t="str">
        <f t="shared" ca="1" si="60"/>
        <v/>
      </c>
      <c r="O341" s="196"/>
      <c r="P341" s="197" t="str">
        <f ca="1">IF(VLOOKUP($A341,入力シート➁!$A:$R,COLUMN(入力シート➁!F332),0)=0,"",IF(VLOOKUP($A341,入力シート➁!$A:$R,COLUMN(入力シート➁!F332),0)&lt;0,"("&amp;-VLOOKUP($A341,入力シート➁!$A:$R,COLUMN(入力シート➁!F332),0)&amp;VLOOKUP($A341,入力シート➁!$A:$R,COLUMN(入力シート➁!G332),0)&amp;")",VLOOKUP($A341,入力シート➁!$A:$R,COLUMN(入力シート➁!F332),0)))</f>
        <v/>
      </c>
      <c r="Q341" s="198"/>
      <c r="R341" s="198"/>
      <c r="S341" s="124" t="str">
        <f ca="1">IF(OR(P341="",COUNT(P341)=0),"",VLOOKUP(A341,入力シート➁!$A:$R,COLUMN(入力シート➁!G332),0))</f>
        <v/>
      </c>
      <c r="T341" s="121" t="str">
        <f ca="1">IF(V341="","",IFERROR(VLOOKUP($A341,入力シート➁!$A:$R,COLUMN(入力シート➁!$C$7),0),""))</f>
        <v/>
      </c>
      <c r="U341" s="125" t="str">
        <f ca="1">IF(OR(Y341="",VLOOKUP(A341,入力シート➁!$A:$R,COLUMN(入力シート➁!D332),0)=0),"",VLOOKUP(A341,入力シート➁!$A:$R,COLUMN(入力シート➁!D332),0))</f>
        <v/>
      </c>
      <c r="V341" s="123" t="str">
        <f ca="1">IF(U341="","",VLOOKUP($A341,入力シート➁!$A:$R,COLUMN(入力シート➁!$E$7),0))</f>
        <v/>
      </c>
      <c r="W341" s="195" t="str">
        <f t="shared" ca="1" si="61"/>
        <v/>
      </c>
      <c r="X341" s="199"/>
      <c r="Y341" s="197" t="str">
        <f ca="1">IF(VLOOKUP($A341,入力シート➁!$A:$R,COLUMN(入力シート➁!H332),0)=0,"",IF(VLOOKUP($A341,入力シート➁!$A:$R,COLUMN(入力シート➁!H332),0)&lt;0,"("&amp;-VLOOKUP($A341,入力シート➁!$A:$R,COLUMN(入力シート➁!H332),0)&amp;VLOOKUP($A341,入力シート➁!$A:$R,COLUMN(入力シート➁!I332),0)&amp;")",VLOOKUP($A341,入力シート➁!$A:$R,COLUMN(入力シート➁!H332),0)))</f>
        <v/>
      </c>
      <c r="Z341" s="198"/>
      <c r="AA341" s="198"/>
      <c r="AB341" s="124" t="str">
        <f ca="1">IF(OR(Y341="",COUNT(Y341)=0),"",VLOOKUP($A341,入力シート➁!$A:$R,COLUMN(入力シート➁!G332),0))</f>
        <v/>
      </c>
      <c r="AC341" s="121" t="str">
        <f ca="1">IF(AE341="","",IFERROR(VLOOKUP($A341,入力シート➁!$A:$R,COLUMN(入力シート➁!$C$7),0),""))</f>
        <v/>
      </c>
      <c r="AD341" s="125" t="str">
        <f ca="1">IF(OR(AH341="",VLOOKUP(A341,入力シート➁!$A:$R,COLUMN(入力シート➁!D332),0)=0),"",VLOOKUP(A341,入力シート➁!$A:$R,COLUMN(入力シート➁!D332),0))</f>
        <v/>
      </c>
      <c r="AE341" s="123" t="str">
        <f ca="1">IF(AD341="","",VLOOKUP($A341,入力シート➁!$A:$R,COLUMN(入力シート➁!$E$7),0))</f>
        <v/>
      </c>
      <c r="AF341" s="195" t="str">
        <f t="shared" ca="1" si="62"/>
        <v/>
      </c>
      <c r="AG341" s="199"/>
      <c r="AH341" s="197" t="str">
        <f ca="1">IF(VLOOKUP($A341,入力シート➁!$A:$R,COLUMN(入力シート➁!J332),0)=0,"",IF(VLOOKUP($A341,入力シート➁!$A:$R,COLUMN(入力シート➁!J332),0)&lt;0,"("&amp;-VLOOKUP($A341,入力シート➁!$A:$R,COLUMN(入力シート➁!J332),0)&amp;VLOOKUP($A341,入力シート➁!$A:$R,COLUMN(入力シート➁!K332),0)&amp;")",VLOOKUP($A341,入力シート➁!$A:$R,COLUMN(入力シート➁!J332),0)))</f>
        <v/>
      </c>
      <c r="AI341" s="198"/>
      <c r="AJ341" s="198"/>
      <c r="AK341" s="124" t="str">
        <f ca="1">IF(OR(AH341="",COUNT(AH341)=0),"",VLOOKUP($A341,入力シート➁!$A:$R,COLUMN(入力シート➁!G332),0))</f>
        <v/>
      </c>
      <c r="AL341" s="121" t="str">
        <f ca="1">IF(AN341="","",IFERROR(VLOOKUP($A341,入力シート➁!$A:$R,COLUMN(入力シート➁!$C$7),0),""))</f>
        <v/>
      </c>
      <c r="AM341" s="125" t="str">
        <f ca="1">IF(OR(AQ341=0,AQ341="",VLOOKUP(A341,入力シート➁!$A:$R,COLUMN(入力シート➁!D332),0)=0),"",VLOOKUP(A341,入力シート➁!$A:$R,COLUMN(入力シート➁!D332),0))</f>
        <v/>
      </c>
      <c r="AN341" s="123" t="str">
        <f ca="1">IF(AM341="","",VLOOKUP($A341,入力シート➁!$A:$R,COLUMN(入力シート➁!$E$7),0))</f>
        <v/>
      </c>
      <c r="AO341" s="195" t="str">
        <f t="shared" ca="1" si="63"/>
        <v/>
      </c>
      <c r="AP341" s="199"/>
      <c r="AQ341" s="197" t="str">
        <f ca="1">IF(AND(VLOOKUP($A341,入力シート➁!$A:$R,COLUMN(入力シート➁!L332),0)=0,VLOOKUP($A341,入力シート➁!$A:$R,COLUMN(入力シート➁!B332),0)=""),"",IF(VLOOKUP($A341,入力シート➁!$A:$R,COLUMN(入力シート➁!L332),0)&lt;0,"("&amp;-VLOOKUP($A341,入力シート➁!$A:$R,COLUMN(入力シート➁!L332),0)&amp;VLOOKUP($A341,入力シート➁!$A:$R,COLUMN(入力シート➁!M332),0)&amp;")",VLOOKUP($A341,入力シート➁!$A:$R,COLUMN(入力シート➁!L332),0)))</f>
        <v/>
      </c>
      <c r="AR341" s="198"/>
      <c r="AS341" s="198"/>
      <c r="AT341" s="124" t="str">
        <f ca="1">IF(OR(AQ341="",COUNT(AQ341)=0),"",VLOOKUP($A341,入力シート➁!$A:$R,COLUMN(入力シート➁!G332),0))</f>
        <v/>
      </c>
      <c r="AU341" s="200" t="str">
        <f ca="1">IF(VLOOKUP(A341,入力シート➁!$A:$R,COLUMN(入力シート➁!R332),0)=0,"",VLOOKUP(A341,入力シート➁!$A:$R,COLUMN(入力シート➁!R332),0))</f>
        <v/>
      </c>
      <c r="AV341" s="200"/>
      <c r="AW341" s="200"/>
      <c r="AX341" s="200"/>
      <c r="AY341" s="200"/>
      <c r="AZ341" s="200"/>
      <c r="BA341" s="200"/>
      <c r="BB341" s="200"/>
      <c r="BC341" s="200"/>
      <c r="BE341" s="17" t="str">
        <f ca="1">IF($B340="","非表示","表示")</f>
        <v>非表示</v>
      </c>
    </row>
    <row r="342" spans="1:57" ht="46.5" customHeight="1">
      <c r="A342" s="17">
        <f t="shared" ca="1" si="64"/>
        <v>111</v>
      </c>
      <c r="B342" s="192" t="str">
        <f ca="1">IF(AND(VLOOKUP(A342,入力シート➁!$A:$B,COLUMN(入力シート➁!$B$5),0)=0,AU342=""),"",IF(AND(VLOOKUP(A342,入力シート➁!$A:$B,COLUMN(入力シート➁!$B$5),0)=0,AU342&lt;&gt;""),IFERROR(IF(AND(OFFSET(B342,-2,0,1,1)=$B$14,OFFSET(B342,-19,0,1,1)="　　　　　　　〃"),OFFSET(B342,-20,0,1,1),IF(AND(OFFSET(B342,-2,0,1,1)=$B$14,OFFSET(B342,-19,0,1,1)&lt;&gt;"　　　　　　　〃"),OFFSET(B342,-19,0,1,1),"　　　　　　　〃")),"　　　　　　　〃"),(VLOOKUP(A342,入力シート➁!$A:$B,COLUMN(入力シート➁!$B$5),0))))</f>
        <v/>
      </c>
      <c r="C342" s="193"/>
      <c r="D342" s="193"/>
      <c r="E342" s="193"/>
      <c r="F342" s="193"/>
      <c r="G342" s="193"/>
      <c r="H342" s="193"/>
      <c r="I342" s="193"/>
      <c r="J342" s="194"/>
      <c r="K342" s="121" t="str">
        <f ca="1">IF(M342="","",IFERROR(VLOOKUP($A342,入力シート➁!$A:$R,COLUMN(入力シート➁!$C$7),0),""))</f>
        <v/>
      </c>
      <c r="L342" s="122" t="str">
        <f ca="1">IF(OR(P342="",VLOOKUP(A342,入力シート➁!$A:$R,COLUMN(入力シート➁!D333),0)=0),"",VLOOKUP(A342,入力シート➁!$A:$R,COLUMN(入力シート➁!D333),0))</f>
        <v/>
      </c>
      <c r="M342" s="123" t="str">
        <f ca="1">IF(L342="","",VLOOKUP($A342,入力シート➁!$A:$R,COLUMN(入力シート➁!$E$7),0))</f>
        <v/>
      </c>
      <c r="N342" s="195" t="str">
        <f t="shared" ca="1" si="60"/>
        <v/>
      </c>
      <c r="O342" s="196"/>
      <c r="P342" s="197" t="str">
        <f ca="1">IF(VLOOKUP($A342,入力シート➁!$A:$R,COLUMN(入力シート➁!F333),0)=0,"",IF(VLOOKUP($A342,入力シート➁!$A:$R,COLUMN(入力シート➁!F333),0)&lt;0,"("&amp;-VLOOKUP($A342,入力シート➁!$A:$R,COLUMN(入力シート➁!F333),0)&amp;VLOOKUP($A342,入力シート➁!$A:$R,COLUMN(入力シート➁!G333),0)&amp;")",VLOOKUP($A342,入力シート➁!$A:$R,COLUMN(入力シート➁!F333),0)))</f>
        <v/>
      </c>
      <c r="Q342" s="198"/>
      <c r="R342" s="198"/>
      <c r="S342" s="124" t="str">
        <f ca="1">IF(OR(P342="",COUNT(P342)=0),"",VLOOKUP(A342,入力シート➁!$A:$R,COLUMN(入力シート➁!G333),0))</f>
        <v/>
      </c>
      <c r="T342" s="121" t="str">
        <f ca="1">IF(V342="","",IFERROR(VLOOKUP($A342,入力シート➁!$A:$R,COLUMN(入力シート➁!$C$7),0),""))</f>
        <v/>
      </c>
      <c r="U342" s="125" t="str">
        <f ca="1">IF(OR(Y342="",VLOOKUP(A342,入力シート➁!$A:$R,COLUMN(入力シート➁!D333),0)=0),"",VLOOKUP(A342,入力シート➁!$A:$R,COLUMN(入力シート➁!D333),0))</f>
        <v/>
      </c>
      <c r="V342" s="123" t="str">
        <f ca="1">IF(U342="","",VLOOKUP($A342,入力シート➁!$A:$R,COLUMN(入力シート➁!$E$7),0))</f>
        <v/>
      </c>
      <c r="W342" s="195" t="str">
        <f t="shared" ca="1" si="61"/>
        <v/>
      </c>
      <c r="X342" s="199"/>
      <c r="Y342" s="197" t="str">
        <f ca="1">IF(VLOOKUP($A342,入力シート➁!$A:$R,COLUMN(入力シート➁!H333),0)=0,"",IF(VLOOKUP($A342,入力シート➁!$A:$R,COLUMN(入力シート➁!H333),0)&lt;0,"("&amp;-VLOOKUP($A342,入力シート➁!$A:$R,COLUMN(入力シート➁!H333),0)&amp;VLOOKUP($A342,入力シート➁!$A:$R,COLUMN(入力シート➁!I333),0)&amp;")",VLOOKUP($A342,入力シート➁!$A:$R,COLUMN(入力シート➁!H333),0)))</f>
        <v/>
      </c>
      <c r="Z342" s="198"/>
      <c r="AA342" s="198"/>
      <c r="AB342" s="124" t="str">
        <f ca="1">IF(OR(Y342="",COUNT(Y342)=0),"",VLOOKUP($A342,入力シート➁!$A:$R,COLUMN(入力シート➁!G333),0))</f>
        <v/>
      </c>
      <c r="AC342" s="121" t="str">
        <f ca="1">IF(AE342="","",IFERROR(VLOOKUP($A342,入力シート➁!$A:$R,COLUMN(入力シート➁!$C$7),0),""))</f>
        <v/>
      </c>
      <c r="AD342" s="125" t="str">
        <f ca="1">IF(OR(AH342="",VLOOKUP(A342,入力シート➁!$A:$R,COLUMN(入力シート➁!D333),0)=0),"",VLOOKUP(A342,入力シート➁!$A:$R,COLUMN(入力シート➁!D333),0))</f>
        <v/>
      </c>
      <c r="AE342" s="123" t="str">
        <f ca="1">IF(AD342="","",VLOOKUP($A342,入力シート➁!$A:$R,COLUMN(入力シート➁!$E$7),0))</f>
        <v/>
      </c>
      <c r="AF342" s="195" t="str">
        <f t="shared" ca="1" si="62"/>
        <v/>
      </c>
      <c r="AG342" s="199"/>
      <c r="AH342" s="197" t="str">
        <f ca="1">IF(VLOOKUP($A342,入力シート➁!$A:$R,COLUMN(入力シート➁!J333),0)=0,"",IF(VLOOKUP($A342,入力シート➁!$A:$R,COLUMN(入力シート➁!J333),0)&lt;0,"("&amp;-VLOOKUP($A342,入力シート➁!$A:$R,COLUMN(入力シート➁!J333),0)&amp;VLOOKUP($A342,入力シート➁!$A:$R,COLUMN(入力シート➁!K333),0)&amp;")",VLOOKUP($A342,入力シート➁!$A:$R,COLUMN(入力シート➁!J333),0)))</f>
        <v/>
      </c>
      <c r="AI342" s="198"/>
      <c r="AJ342" s="198"/>
      <c r="AK342" s="124" t="str">
        <f ca="1">IF(OR(AH342="",COUNT(AH342)=0),"",VLOOKUP($A342,入力シート➁!$A:$R,COLUMN(入力シート➁!G333),0))</f>
        <v/>
      </c>
      <c r="AL342" s="121" t="str">
        <f ca="1">IF(AN342="","",IFERROR(VLOOKUP($A342,入力シート➁!$A:$R,COLUMN(入力シート➁!$C$7),0),""))</f>
        <v/>
      </c>
      <c r="AM342" s="125" t="str">
        <f ca="1">IF(OR(AQ342=0,AQ342="",VLOOKUP(A342,入力シート➁!$A:$R,COLUMN(入力シート➁!D333),0)=0),"",VLOOKUP(A342,入力シート➁!$A:$R,COLUMN(入力シート➁!D333),0))</f>
        <v/>
      </c>
      <c r="AN342" s="123" t="str">
        <f ca="1">IF(AM342="","",VLOOKUP($A342,入力シート➁!$A:$R,COLUMN(入力シート➁!$E$7),0))</f>
        <v/>
      </c>
      <c r="AO342" s="195" t="str">
        <f t="shared" ca="1" si="63"/>
        <v/>
      </c>
      <c r="AP342" s="199"/>
      <c r="AQ342" s="197" t="str">
        <f ca="1">IF(AND(VLOOKUP($A342,入力シート➁!$A:$R,COLUMN(入力シート➁!L333),0)=0,VLOOKUP($A342,入力シート➁!$A:$R,COLUMN(入力シート➁!B333),0)=""),"",IF(VLOOKUP($A342,入力シート➁!$A:$R,COLUMN(入力シート➁!L333),0)&lt;0,"("&amp;-VLOOKUP($A342,入力シート➁!$A:$R,COLUMN(入力シート➁!L333),0)&amp;VLOOKUP($A342,入力シート➁!$A:$R,COLUMN(入力シート➁!M333),0)&amp;")",VLOOKUP($A342,入力シート➁!$A:$R,COLUMN(入力シート➁!L333),0)))</f>
        <v/>
      </c>
      <c r="AR342" s="198"/>
      <c r="AS342" s="198"/>
      <c r="AT342" s="124" t="str">
        <f ca="1">IF(OR(AQ342="",COUNT(AQ342)=0),"",VLOOKUP($A342,入力シート➁!$A:$R,COLUMN(入力シート➁!G333),0))</f>
        <v/>
      </c>
      <c r="AU342" s="200" t="str">
        <f ca="1">IF(VLOOKUP(A342,入力シート➁!$A:$R,COLUMN(入力シート➁!R333),0)=0,"",VLOOKUP(A342,入力シート➁!$A:$R,COLUMN(入力シート➁!R333),0))</f>
        <v/>
      </c>
      <c r="AV342" s="200"/>
      <c r="AW342" s="200"/>
      <c r="AX342" s="200"/>
      <c r="AY342" s="200"/>
      <c r="AZ342" s="200"/>
      <c r="BA342" s="200"/>
      <c r="BB342" s="200"/>
      <c r="BC342" s="200"/>
      <c r="BE342" s="17" t="str">
        <f ca="1">IF($B340="","非表示","表示")</f>
        <v>非表示</v>
      </c>
    </row>
    <row r="343" spans="1:57" ht="46.5" customHeight="1">
      <c r="A343" s="17">
        <f t="shared" ca="1" si="64"/>
        <v>112</v>
      </c>
      <c r="B343" s="192" t="str">
        <f ca="1">IF(AND(VLOOKUP(A343,入力シート➁!$A:$B,COLUMN(入力シート➁!$B$5),0)=0,AU343=""),"",IF(AND(VLOOKUP(A343,入力シート➁!$A:$B,COLUMN(入力シート➁!$B$5),0)=0,AU343&lt;&gt;""),IFERROR(IF(AND(OFFSET(B343,-2,0,1,1)=$B$14,OFFSET(B343,-19,0,1,1)="　　　　　　　〃"),OFFSET(B343,-20,0,1,1),IF(AND(OFFSET(B343,-2,0,1,1)=$B$14,OFFSET(B343,-19,0,1,1)&lt;&gt;"　　　　　　　〃"),OFFSET(B343,-19,0,1,1),"　　　　　　　〃")),"　　　　　　　〃"),(VLOOKUP(A343,入力シート➁!$A:$B,COLUMN(入力シート➁!$B$5),0))))</f>
        <v/>
      </c>
      <c r="C343" s="193"/>
      <c r="D343" s="193"/>
      <c r="E343" s="193"/>
      <c r="F343" s="193"/>
      <c r="G343" s="193"/>
      <c r="H343" s="193"/>
      <c r="I343" s="193"/>
      <c r="J343" s="194"/>
      <c r="K343" s="121" t="str">
        <f ca="1">IF(M343="","",IFERROR(VLOOKUP($A343,入力シート➁!$A:$R,COLUMN(入力シート➁!$C$7),0),""))</f>
        <v/>
      </c>
      <c r="L343" s="122" t="str">
        <f ca="1">IF(OR(P343="",VLOOKUP(A343,入力シート➁!$A:$R,COLUMN(入力シート➁!D334),0)=0),"",VLOOKUP(A343,入力シート➁!$A:$R,COLUMN(入力シート➁!D334),0))</f>
        <v/>
      </c>
      <c r="M343" s="123" t="str">
        <f ca="1">IF(L343="","",VLOOKUP($A343,入力シート➁!$A:$R,COLUMN(入力シート➁!$E$7),0))</f>
        <v/>
      </c>
      <c r="N343" s="195" t="str">
        <f t="shared" ca="1" si="60"/>
        <v/>
      </c>
      <c r="O343" s="196"/>
      <c r="P343" s="197" t="str">
        <f ca="1">IF(VLOOKUP($A343,入力シート➁!$A:$R,COLUMN(入力シート➁!F334),0)=0,"",IF(VLOOKUP($A343,入力シート➁!$A:$R,COLUMN(入力シート➁!F334),0)&lt;0,"("&amp;-VLOOKUP($A343,入力シート➁!$A:$R,COLUMN(入力シート➁!F334),0)&amp;VLOOKUP($A343,入力シート➁!$A:$R,COLUMN(入力シート➁!G334),0)&amp;")",VLOOKUP($A343,入力シート➁!$A:$R,COLUMN(入力シート➁!F334),0)))</f>
        <v/>
      </c>
      <c r="Q343" s="198"/>
      <c r="R343" s="198"/>
      <c r="S343" s="124" t="str">
        <f ca="1">IF(OR(P343="",COUNT(P343)=0),"",VLOOKUP(A343,入力シート➁!$A:$R,COLUMN(入力シート➁!G334),0))</f>
        <v/>
      </c>
      <c r="T343" s="121" t="str">
        <f ca="1">IF(V343="","",IFERROR(VLOOKUP($A343,入力シート➁!$A:$R,COLUMN(入力シート➁!$C$7),0),""))</f>
        <v/>
      </c>
      <c r="U343" s="125" t="str">
        <f ca="1">IF(OR(Y343="",VLOOKUP(A343,入力シート➁!$A:$R,COLUMN(入力シート➁!D334),0)=0),"",VLOOKUP(A343,入力シート➁!$A:$R,COLUMN(入力シート➁!D334),0))</f>
        <v/>
      </c>
      <c r="V343" s="123" t="str">
        <f ca="1">IF(U343="","",VLOOKUP($A343,入力シート➁!$A:$R,COLUMN(入力シート➁!$E$7),0))</f>
        <v/>
      </c>
      <c r="W343" s="195" t="str">
        <f t="shared" ca="1" si="61"/>
        <v/>
      </c>
      <c r="X343" s="199"/>
      <c r="Y343" s="197" t="str">
        <f ca="1">IF(VLOOKUP($A343,入力シート➁!$A:$R,COLUMN(入力シート➁!H334),0)=0,"",IF(VLOOKUP($A343,入力シート➁!$A:$R,COLUMN(入力シート➁!H334),0)&lt;0,"("&amp;-VLOOKUP($A343,入力シート➁!$A:$R,COLUMN(入力シート➁!H334),0)&amp;VLOOKUP($A343,入力シート➁!$A:$R,COLUMN(入力シート➁!I334),0)&amp;")",VLOOKUP($A343,入力シート➁!$A:$R,COLUMN(入力シート➁!H334),0)))</f>
        <v/>
      </c>
      <c r="Z343" s="198"/>
      <c r="AA343" s="198"/>
      <c r="AB343" s="124" t="str">
        <f ca="1">IF(OR(Y343="",COUNT(Y343)=0),"",VLOOKUP($A343,入力シート➁!$A:$R,COLUMN(入力シート➁!G334),0))</f>
        <v/>
      </c>
      <c r="AC343" s="121" t="str">
        <f ca="1">IF(AE343="","",IFERROR(VLOOKUP($A343,入力シート➁!$A:$R,COLUMN(入力シート➁!$C$7),0),""))</f>
        <v/>
      </c>
      <c r="AD343" s="125" t="str">
        <f ca="1">IF(OR(AH343="",VLOOKUP(A343,入力シート➁!$A:$R,COLUMN(入力シート➁!D334),0)=0),"",VLOOKUP(A343,入力シート➁!$A:$R,COLUMN(入力シート➁!D334),0))</f>
        <v/>
      </c>
      <c r="AE343" s="123" t="str">
        <f ca="1">IF(AD343="","",VLOOKUP($A343,入力シート➁!$A:$R,COLUMN(入力シート➁!$E$7),0))</f>
        <v/>
      </c>
      <c r="AF343" s="195" t="str">
        <f t="shared" ca="1" si="62"/>
        <v/>
      </c>
      <c r="AG343" s="199"/>
      <c r="AH343" s="197" t="str">
        <f ca="1">IF(VLOOKUP($A343,入力シート➁!$A:$R,COLUMN(入力シート➁!J334),0)=0,"",IF(VLOOKUP($A343,入力シート➁!$A:$R,COLUMN(入力シート➁!J334),0)&lt;0,"("&amp;-VLOOKUP($A343,入力シート➁!$A:$R,COLUMN(入力シート➁!J334),0)&amp;VLOOKUP($A343,入力シート➁!$A:$R,COLUMN(入力シート➁!K334),0)&amp;")",VLOOKUP($A343,入力シート➁!$A:$R,COLUMN(入力シート➁!J334),0)))</f>
        <v/>
      </c>
      <c r="AI343" s="198"/>
      <c r="AJ343" s="198"/>
      <c r="AK343" s="124" t="str">
        <f ca="1">IF(OR(AH343="",COUNT(AH343)=0),"",VLOOKUP($A343,入力シート➁!$A:$R,COLUMN(入力シート➁!G334),0))</f>
        <v/>
      </c>
      <c r="AL343" s="121" t="str">
        <f ca="1">IF(AN343="","",IFERROR(VLOOKUP($A343,入力シート➁!$A:$R,COLUMN(入力シート➁!$C$7),0),""))</f>
        <v/>
      </c>
      <c r="AM343" s="125" t="str">
        <f ca="1">IF(OR(AQ343=0,AQ343="",VLOOKUP(A343,入力シート➁!$A:$R,COLUMN(入力シート➁!D334),0)=0),"",VLOOKUP(A343,入力シート➁!$A:$R,COLUMN(入力シート➁!D334),0))</f>
        <v/>
      </c>
      <c r="AN343" s="123" t="str">
        <f ca="1">IF(AM343="","",VLOOKUP($A343,入力シート➁!$A:$R,COLUMN(入力シート➁!$E$7),0))</f>
        <v/>
      </c>
      <c r="AO343" s="195" t="str">
        <f t="shared" ca="1" si="63"/>
        <v/>
      </c>
      <c r="AP343" s="199"/>
      <c r="AQ343" s="197" t="str">
        <f ca="1">IF(AND(VLOOKUP($A343,入力シート➁!$A:$R,COLUMN(入力シート➁!L334),0)=0,VLOOKUP($A343,入力シート➁!$A:$R,COLUMN(入力シート➁!B334),0)=""),"",IF(VLOOKUP($A343,入力シート➁!$A:$R,COLUMN(入力シート➁!L334),0)&lt;0,"("&amp;-VLOOKUP($A343,入力シート➁!$A:$R,COLUMN(入力シート➁!L334),0)&amp;VLOOKUP($A343,入力シート➁!$A:$R,COLUMN(入力シート➁!M334),0)&amp;")",VLOOKUP($A343,入力シート➁!$A:$R,COLUMN(入力シート➁!L334),0)))</f>
        <v/>
      </c>
      <c r="AR343" s="198"/>
      <c r="AS343" s="198"/>
      <c r="AT343" s="124" t="str">
        <f ca="1">IF(OR(AQ343="",COUNT(AQ343)=0),"",VLOOKUP($A343,入力シート➁!$A:$R,COLUMN(入力シート➁!G334),0))</f>
        <v/>
      </c>
      <c r="AU343" s="200" t="str">
        <f ca="1">IF(VLOOKUP(A343,入力シート➁!$A:$R,COLUMN(入力シート➁!R334),0)=0,"",VLOOKUP(A343,入力シート➁!$A:$R,COLUMN(入力シート➁!R334),0))</f>
        <v/>
      </c>
      <c r="AV343" s="200"/>
      <c r="AW343" s="200"/>
      <c r="AX343" s="200"/>
      <c r="AY343" s="200"/>
      <c r="AZ343" s="200"/>
      <c r="BA343" s="200"/>
      <c r="BB343" s="200"/>
      <c r="BC343" s="200"/>
      <c r="BE343" s="17" t="str">
        <f ca="1">IF($B340="","非表示","表示")</f>
        <v>非表示</v>
      </c>
    </row>
    <row r="344" spans="1:57" ht="46.5" customHeight="1">
      <c r="A344" s="17">
        <f t="shared" ca="1" si="64"/>
        <v>113</v>
      </c>
      <c r="B344" s="192" t="str">
        <f ca="1">IF(AND(VLOOKUP(A344,入力シート➁!$A:$B,COLUMN(入力シート➁!$B$5),0)=0,AU344=""),"",IF(AND(VLOOKUP(A344,入力シート➁!$A:$B,COLUMN(入力シート➁!$B$5),0)=0,AU344&lt;&gt;""),IFERROR(IF(AND(OFFSET(B344,-2,0,1,1)=$B$14,OFFSET(B344,-19,0,1,1)="　　　　　　　〃"),OFFSET(B344,-20,0,1,1),IF(AND(OFFSET(B344,-2,0,1,1)=$B$14,OFFSET(B344,-19,0,1,1)&lt;&gt;"　　　　　　　〃"),OFFSET(B344,-19,0,1,1),"　　　　　　　〃")),"　　　　　　　〃"),(VLOOKUP(A344,入力シート➁!$A:$B,COLUMN(入力シート➁!$B$5),0))))</f>
        <v/>
      </c>
      <c r="C344" s="193"/>
      <c r="D344" s="193"/>
      <c r="E344" s="193"/>
      <c r="F344" s="193"/>
      <c r="G344" s="193"/>
      <c r="H344" s="193"/>
      <c r="I344" s="193"/>
      <c r="J344" s="194"/>
      <c r="K344" s="121" t="str">
        <f ca="1">IF(M344="","",IFERROR(VLOOKUP($A344,入力シート➁!$A:$R,COLUMN(入力シート➁!$C$7),0),""))</f>
        <v/>
      </c>
      <c r="L344" s="122" t="str">
        <f ca="1">IF(OR(P344="",VLOOKUP(A344,入力シート➁!$A:$R,COLUMN(入力シート➁!D335),0)=0),"",VLOOKUP(A344,入力シート➁!$A:$R,COLUMN(入力シート➁!D335),0))</f>
        <v/>
      </c>
      <c r="M344" s="123" t="str">
        <f ca="1">IF(L344="","",VLOOKUP($A344,入力シート➁!$A:$R,COLUMN(入力シート➁!$E$7),0))</f>
        <v/>
      </c>
      <c r="N344" s="195" t="str">
        <f t="shared" ca="1" si="60"/>
        <v/>
      </c>
      <c r="O344" s="196"/>
      <c r="P344" s="197" t="str">
        <f ca="1">IF(VLOOKUP($A344,入力シート➁!$A:$R,COLUMN(入力シート➁!F335),0)=0,"",IF(VLOOKUP($A344,入力シート➁!$A:$R,COLUMN(入力シート➁!F335),0)&lt;0,"("&amp;-VLOOKUP($A344,入力シート➁!$A:$R,COLUMN(入力シート➁!F335),0)&amp;VLOOKUP($A344,入力シート➁!$A:$R,COLUMN(入力シート➁!G335),0)&amp;")",VLOOKUP($A344,入力シート➁!$A:$R,COLUMN(入力シート➁!F335),0)))</f>
        <v/>
      </c>
      <c r="Q344" s="198"/>
      <c r="R344" s="198"/>
      <c r="S344" s="124" t="str">
        <f ca="1">IF(OR(P344="",COUNT(P344)=0),"",VLOOKUP(A344,入力シート➁!$A:$R,COLUMN(入力シート➁!G335),0))</f>
        <v/>
      </c>
      <c r="T344" s="121" t="str">
        <f ca="1">IF(V344="","",IFERROR(VLOOKUP($A344,入力シート➁!$A:$R,COLUMN(入力シート➁!$C$7),0),""))</f>
        <v/>
      </c>
      <c r="U344" s="125" t="str">
        <f ca="1">IF(OR(Y344="",VLOOKUP(A344,入力シート➁!$A:$R,COLUMN(入力シート➁!D335),0)=0),"",VLOOKUP(A344,入力シート➁!$A:$R,COLUMN(入力シート➁!D335),0))</f>
        <v/>
      </c>
      <c r="V344" s="123" t="str">
        <f ca="1">IF(U344="","",VLOOKUP($A344,入力シート➁!$A:$R,COLUMN(入力シート➁!$E$7),0))</f>
        <v/>
      </c>
      <c r="W344" s="195" t="str">
        <f t="shared" ca="1" si="61"/>
        <v/>
      </c>
      <c r="X344" s="199"/>
      <c r="Y344" s="197" t="str">
        <f ca="1">IF(VLOOKUP($A344,入力シート➁!$A:$R,COLUMN(入力シート➁!H335),0)=0,"",IF(VLOOKUP($A344,入力シート➁!$A:$R,COLUMN(入力シート➁!H335),0)&lt;0,"("&amp;-VLOOKUP($A344,入力シート➁!$A:$R,COLUMN(入力シート➁!H335),0)&amp;VLOOKUP($A344,入力シート➁!$A:$R,COLUMN(入力シート➁!I335),0)&amp;")",VLOOKUP($A344,入力シート➁!$A:$R,COLUMN(入力シート➁!H335),0)))</f>
        <v/>
      </c>
      <c r="Z344" s="198"/>
      <c r="AA344" s="198"/>
      <c r="AB344" s="124" t="str">
        <f ca="1">IF(OR(Y344="",COUNT(Y344)=0),"",VLOOKUP($A344,入力シート➁!$A:$R,COLUMN(入力シート➁!G335),0))</f>
        <v/>
      </c>
      <c r="AC344" s="121" t="str">
        <f ca="1">IF(AE344="","",IFERROR(VLOOKUP($A344,入力シート➁!$A:$R,COLUMN(入力シート➁!$C$7),0),""))</f>
        <v/>
      </c>
      <c r="AD344" s="125" t="str">
        <f ca="1">IF(OR(AH344="",VLOOKUP(A344,入力シート➁!$A:$R,COLUMN(入力シート➁!D335),0)=0),"",VLOOKUP(A344,入力シート➁!$A:$R,COLUMN(入力シート➁!D335),0))</f>
        <v/>
      </c>
      <c r="AE344" s="123" t="str">
        <f ca="1">IF(AD344="","",VLOOKUP($A344,入力シート➁!$A:$R,COLUMN(入力シート➁!$E$7),0))</f>
        <v/>
      </c>
      <c r="AF344" s="195" t="str">
        <f t="shared" ca="1" si="62"/>
        <v/>
      </c>
      <c r="AG344" s="199"/>
      <c r="AH344" s="197" t="str">
        <f ca="1">IF(VLOOKUP($A344,入力シート➁!$A:$R,COLUMN(入力シート➁!J335),0)=0,"",IF(VLOOKUP($A344,入力シート➁!$A:$R,COLUMN(入力シート➁!J335),0)&lt;0,"("&amp;-VLOOKUP($A344,入力シート➁!$A:$R,COLUMN(入力シート➁!J335),0)&amp;VLOOKUP($A344,入力シート➁!$A:$R,COLUMN(入力シート➁!K335),0)&amp;")",VLOOKUP($A344,入力シート➁!$A:$R,COLUMN(入力シート➁!J335),0)))</f>
        <v/>
      </c>
      <c r="AI344" s="198"/>
      <c r="AJ344" s="198"/>
      <c r="AK344" s="124" t="str">
        <f ca="1">IF(OR(AH344="",COUNT(AH344)=0),"",VLOOKUP($A344,入力シート➁!$A:$R,COLUMN(入力シート➁!G335),0))</f>
        <v/>
      </c>
      <c r="AL344" s="121" t="str">
        <f ca="1">IF(AN344="","",IFERROR(VLOOKUP($A344,入力シート➁!$A:$R,COLUMN(入力シート➁!$C$7),0),""))</f>
        <v/>
      </c>
      <c r="AM344" s="125" t="str">
        <f ca="1">IF(OR(AQ344=0,AQ344="",VLOOKUP(A344,入力シート➁!$A:$R,COLUMN(入力シート➁!D335),0)=0),"",VLOOKUP(A344,入力シート➁!$A:$R,COLUMN(入力シート➁!D335),0))</f>
        <v/>
      </c>
      <c r="AN344" s="123" t="str">
        <f ca="1">IF(AM344="","",VLOOKUP($A344,入力シート➁!$A:$R,COLUMN(入力シート➁!$E$7),0))</f>
        <v/>
      </c>
      <c r="AO344" s="195" t="str">
        <f t="shared" ca="1" si="63"/>
        <v/>
      </c>
      <c r="AP344" s="199"/>
      <c r="AQ344" s="197" t="str">
        <f ca="1">IF(AND(VLOOKUP($A344,入力シート➁!$A:$R,COLUMN(入力シート➁!L335),0)=0,VLOOKUP($A344,入力シート➁!$A:$R,COLUMN(入力シート➁!B335),0)=""),"",IF(VLOOKUP($A344,入力シート➁!$A:$R,COLUMN(入力シート➁!L335),0)&lt;0,"("&amp;-VLOOKUP($A344,入力シート➁!$A:$R,COLUMN(入力シート➁!L335),0)&amp;VLOOKUP($A344,入力シート➁!$A:$R,COLUMN(入力シート➁!M335),0)&amp;")",VLOOKUP($A344,入力シート➁!$A:$R,COLUMN(入力シート➁!L335),0)))</f>
        <v/>
      </c>
      <c r="AR344" s="198"/>
      <c r="AS344" s="198"/>
      <c r="AT344" s="124" t="str">
        <f ca="1">IF(OR(AQ344="",COUNT(AQ344)=0),"",VLOOKUP($A344,入力シート➁!$A:$R,COLUMN(入力シート➁!G335),0))</f>
        <v/>
      </c>
      <c r="AU344" s="200" t="str">
        <f ca="1">IF(VLOOKUP(A344,入力シート➁!$A:$R,COLUMN(入力シート➁!R335),0)=0,"",VLOOKUP(A344,入力シート➁!$A:$R,COLUMN(入力シート➁!R335),0))</f>
        <v/>
      </c>
      <c r="AV344" s="200"/>
      <c r="AW344" s="200"/>
      <c r="AX344" s="200"/>
      <c r="AY344" s="200"/>
      <c r="AZ344" s="200"/>
      <c r="BA344" s="200"/>
      <c r="BB344" s="200"/>
      <c r="BC344" s="200"/>
      <c r="BE344" s="17" t="str">
        <f ca="1">IF($B340="","非表示","表示")</f>
        <v>非表示</v>
      </c>
    </row>
    <row r="345" spans="1:57" ht="46.5" customHeight="1">
      <c r="A345" s="17">
        <f t="shared" ca="1" si="64"/>
        <v>114</v>
      </c>
      <c r="B345" s="192" t="str">
        <f ca="1">IF(AND(VLOOKUP(A345,入力シート➁!$A:$B,COLUMN(入力シート➁!$B$5),0)=0,AU345=""),"",IF(AND(VLOOKUP(A345,入力シート➁!$A:$B,COLUMN(入力シート➁!$B$5),0)=0,AU345&lt;&gt;""),IFERROR(IF(AND(OFFSET(B345,-2,0,1,1)=$B$14,OFFSET(B345,-19,0,1,1)="　　　　　　　〃"),OFFSET(B345,-20,0,1,1),IF(AND(OFFSET(B345,-2,0,1,1)=$B$14,OFFSET(B345,-19,0,1,1)&lt;&gt;"　　　　　　　〃"),OFFSET(B345,-19,0,1,1),"　　　　　　　〃")),"　　　　　　　〃"),(VLOOKUP(A345,入力シート➁!$A:$B,COLUMN(入力シート➁!$B$5),0))))</f>
        <v/>
      </c>
      <c r="C345" s="193"/>
      <c r="D345" s="193"/>
      <c r="E345" s="193"/>
      <c r="F345" s="193"/>
      <c r="G345" s="193"/>
      <c r="H345" s="193"/>
      <c r="I345" s="193"/>
      <c r="J345" s="194"/>
      <c r="K345" s="121" t="str">
        <f ca="1">IF(M345="","",IFERROR(VLOOKUP($A345,入力シート➁!$A:$R,COLUMN(入力シート➁!$C$7),0),""))</f>
        <v/>
      </c>
      <c r="L345" s="122" t="str">
        <f ca="1">IF(OR(P345="",VLOOKUP(A345,入力シート➁!$A:$R,COLUMN(入力シート➁!D336),0)=0),"",VLOOKUP(A345,入力シート➁!$A:$R,COLUMN(入力シート➁!D336),0))</f>
        <v/>
      </c>
      <c r="M345" s="123" t="str">
        <f ca="1">IF(L345="","",VLOOKUP($A345,入力シート➁!$A:$R,COLUMN(入力シート➁!$E$7),0))</f>
        <v/>
      </c>
      <c r="N345" s="195" t="str">
        <f t="shared" ca="1" si="60"/>
        <v/>
      </c>
      <c r="O345" s="196"/>
      <c r="P345" s="197" t="str">
        <f ca="1">IF(VLOOKUP($A345,入力シート➁!$A:$R,COLUMN(入力シート➁!F336),0)=0,"",IF(VLOOKUP($A345,入力シート➁!$A:$R,COLUMN(入力シート➁!F336),0)&lt;0,"("&amp;-VLOOKUP($A345,入力シート➁!$A:$R,COLUMN(入力シート➁!F336),0)&amp;VLOOKUP($A345,入力シート➁!$A:$R,COLUMN(入力シート➁!G336),0)&amp;")",VLOOKUP($A345,入力シート➁!$A:$R,COLUMN(入力シート➁!F336),0)))</f>
        <v/>
      </c>
      <c r="Q345" s="198"/>
      <c r="R345" s="198"/>
      <c r="S345" s="124" t="str">
        <f ca="1">IF(OR(P345="",COUNT(P345)=0),"",VLOOKUP(A345,入力シート➁!$A:$R,COLUMN(入力シート➁!G336),0))</f>
        <v/>
      </c>
      <c r="T345" s="121" t="str">
        <f ca="1">IF(V345="","",IFERROR(VLOOKUP($A345,入力シート➁!$A:$R,COLUMN(入力シート➁!$C$7),0),""))</f>
        <v/>
      </c>
      <c r="U345" s="125" t="str">
        <f ca="1">IF(OR(Y345="",VLOOKUP(A345,入力シート➁!$A:$R,COLUMN(入力シート➁!D336),0)=0),"",VLOOKUP(A345,入力シート➁!$A:$R,COLUMN(入力シート➁!D336),0))</f>
        <v/>
      </c>
      <c r="V345" s="123" t="str">
        <f ca="1">IF(U345="","",VLOOKUP($A345,入力シート➁!$A:$R,COLUMN(入力シート➁!$E$7),0))</f>
        <v/>
      </c>
      <c r="W345" s="195" t="str">
        <f t="shared" ca="1" si="61"/>
        <v/>
      </c>
      <c r="X345" s="199"/>
      <c r="Y345" s="197" t="str">
        <f ca="1">IF(VLOOKUP($A345,入力シート➁!$A:$R,COLUMN(入力シート➁!H336),0)=0,"",IF(VLOOKUP($A345,入力シート➁!$A:$R,COLUMN(入力シート➁!H336),0)&lt;0,"("&amp;-VLOOKUP($A345,入力シート➁!$A:$R,COLUMN(入力シート➁!H336),0)&amp;VLOOKUP($A345,入力シート➁!$A:$R,COLUMN(入力シート➁!I336),0)&amp;")",VLOOKUP($A345,入力シート➁!$A:$R,COLUMN(入力シート➁!H336),0)))</f>
        <v/>
      </c>
      <c r="Z345" s="198"/>
      <c r="AA345" s="198"/>
      <c r="AB345" s="124" t="str">
        <f ca="1">IF(OR(Y345="",COUNT(Y345)=0),"",VLOOKUP($A345,入力シート➁!$A:$R,COLUMN(入力シート➁!G336),0))</f>
        <v/>
      </c>
      <c r="AC345" s="121" t="str">
        <f ca="1">IF(AE345="","",IFERROR(VLOOKUP($A345,入力シート➁!$A:$R,COLUMN(入力シート➁!$C$7),0),""))</f>
        <v/>
      </c>
      <c r="AD345" s="125" t="str">
        <f ca="1">IF(OR(AH345="",VLOOKUP(A345,入力シート➁!$A:$R,COLUMN(入力シート➁!D336),0)=0),"",VLOOKUP(A345,入力シート➁!$A:$R,COLUMN(入力シート➁!D336),0))</f>
        <v/>
      </c>
      <c r="AE345" s="123" t="str">
        <f ca="1">IF(AD345="","",VLOOKUP($A345,入力シート➁!$A:$R,COLUMN(入力シート➁!$E$7),0))</f>
        <v/>
      </c>
      <c r="AF345" s="195" t="str">
        <f t="shared" ca="1" si="62"/>
        <v/>
      </c>
      <c r="AG345" s="199"/>
      <c r="AH345" s="197" t="str">
        <f ca="1">IF(VLOOKUP($A345,入力シート➁!$A:$R,COLUMN(入力シート➁!J336),0)=0,"",IF(VLOOKUP($A345,入力シート➁!$A:$R,COLUMN(入力シート➁!J336),0)&lt;0,"("&amp;-VLOOKUP($A345,入力シート➁!$A:$R,COLUMN(入力シート➁!J336),0)&amp;VLOOKUP($A345,入力シート➁!$A:$R,COLUMN(入力シート➁!K336),0)&amp;")",VLOOKUP($A345,入力シート➁!$A:$R,COLUMN(入力シート➁!J336),0)))</f>
        <v/>
      </c>
      <c r="AI345" s="198"/>
      <c r="AJ345" s="198"/>
      <c r="AK345" s="124" t="str">
        <f ca="1">IF(OR(AH345="",COUNT(AH345)=0),"",VLOOKUP($A345,入力シート➁!$A:$R,COLUMN(入力シート➁!G336),0))</f>
        <v/>
      </c>
      <c r="AL345" s="121" t="str">
        <f ca="1">IF(AN345="","",IFERROR(VLOOKUP($A345,入力シート➁!$A:$R,COLUMN(入力シート➁!$C$7),0),""))</f>
        <v/>
      </c>
      <c r="AM345" s="125" t="str">
        <f ca="1">IF(OR(AQ345=0,AQ345="",VLOOKUP(A345,入力シート➁!$A:$R,COLUMN(入力シート➁!D336),0)=0),"",VLOOKUP(A345,入力シート➁!$A:$R,COLUMN(入力シート➁!D336),0))</f>
        <v/>
      </c>
      <c r="AN345" s="123" t="str">
        <f ca="1">IF(AM345="","",VLOOKUP($A345,入力シート➁!$A:$R,COLUMN(入力シート➁!$E$7),0))</f>
        <v/>
      </c>
      <c r="AO345" s="195" t="str">
        <f t="shared" ca="1" si="63"/>
        <v/>
      </c>
      <c r="AP345" s="199"/>
      <c r="AQ345" s="197" t="str">
        <f ca="1">IF(AND(VLOOKUP($A345,入力シート➁!$A:$R,COLUMN(入力シート➁!L336),0)=0,VLOOKUP($A345,入力シート➁!$A:$R,COLUMN(入力シート➁!B336),0)=""),"",IF(VLOOKUP($A345,入力シート➁!$A:$R,COLUMN(入力シート➁!L336),0)&lt;0,"("&amp;-VLOOKUP($A345,入力シート➁!$A:$R,COLUMN(入力シート➁!L336),0)&amp;VLOOKUP($A345,入力シート➁!$A:$R,COLUMN(入力シート➁!M336),0)&amp;")",VLOOKUP($A345,入力シート➁!$A:$R,COLUMN(入力シート➁!L336),0)))</f>
        <v/>
      </c>
      <c r="AR345" s="198"/>
      <c r="AS345" s="198"/>
      <c r="AT345" s="124" t="str">
        <f ca="1">IF(OR(AQ345="",COUNT(AQ345)=0),"",VLOOKUP($A345,入力シート➁!$A:$R,COLUMN(入力シート➁!G336),0))</f>
        <v/>
      </c>
      <c r="AU345" s="200" t="str">
        <f ca="1">IF(VLOOKUP(A345,入力シート➁!$A:$R,COLUMN(入力シート➁!R336),0)=0,"",VLOOKUP(A345,入力シート➁!$A:$R,COLUMN(入力シート➁!R336),0))</f>
        <v/>
      </c>
      <c r="AV345" s="200"/>
      <c r="AW345" s="200"/>
      <c r="AX345" s="200"/>
      <c r="AY345" s="200"/>
      <c r="AZ345" s="200"/>
      <c r="BA345" s="200"/>
      <c r="BB345" s="200"/>
      <c r="BC345" s="200"/>
      <c r="BE345" s="17" t="str">
        <f ca="1">IF($B340="","非表示","表示")</f>
        <v>非表示</v>
      </c>
    </row>
    <row r="346" spans="1:57" ht="46.5" customHeight="1">
      <c r="A346" s="17">
        <f t="shared" ca="1" si="64"/>
        <v>115</v>
      </c>
      <c r="B346" s="192" t="str">
        <f ca="1">IF(AND(VLOOKUP(A346,入力シート➁!$A:$B,COLUMN(入力シート➁!$B$5),0)=0,AU346=""),"",IF(AND(VLOOKUP(A346,入力シート➁!$A:$B,COLUMN(入力シート➁!$B$5),0)=0,AU346&lt;&gt;""),IFERROR(IF(AND(OFFSET(B346,-2,0,1,1)=$B$14,OFFSET(B346,-19,0,1,1)="　　　　　　　〃"),OFFSET(B346,-20,0,1,1),IF(AND(OFFSET(B346,-2,0,1,1)=$B$14,OFFSET(B346,-19,0,1,1)&lt;&gt;"　　　　　　　〃"),OFFSET(B346,-19,0,1,1),"　　　　　　　〃")),"　　　　　　　〃"),(VLOOKUP(A346,入力シート➁!$A:$B,COLUMN(入力シート➁!$B$5),0))))</f>
        <v/>
      </c>
      <c r="C346" s="193"/>
      <c r="D346" s="193"/>
      <c r="E346" s="193"/>
      <c r="F346" s="193"/>
      <c r="G346" s="193"/>
      <c r="H346" s="193"/>
      <c r="I346" s="193"/>
      <c r="J346" s="194"/>
      <c r="K346" s="121" t="str">
        <f ca="1">IF(M346="","",IFERROR(VLOOKUP($A346,入力シート➁!$A:$R,COLUMN(入力シート➁!$C$7),0),""))</f>
        <v/>
      </c>
      <c r="L346" s="122" t="str">
        <f ca="1">IF(OR(P346="",VLOOKUP(A346,入力シート➁!$A:$R,COLUMN(入力シート➁!D337),0)=0),"",VLOOKUP(A346,入力シート➁!$A:$R,COLUMN(入力シート➁!D337),0))</f>
        <v/>
      </c>
      <c r="M346" s="123" t="str">
        <f ca="1">IF(L346="","",VLOOKUP($A346,入力シート➁!$A:$R,COLUMN(入力シート➁!$E$7),0))</f>
        <v/>
      </c>
      <c r="N346" s="195" t="str">
        <f t="shared" ca="1" si="60"/>
        <v/>
      </c>
      <c r="O346" s="196"/>
      <c r="P346" s="197" t="str">
        <f ca="1">IF(VLOOKUP($A346,入力シート➁!$A:$R,COLUMN(入力シート➁!F337),0)=0,"",IF(VLOOKUP($A346,入力シート➁!$A:$R,COLUMN(入力シート➁!F337),0)&lt;0,"("&amp;-VLOOKUP($A346,入力シート➁!$A:$R,COLUMN(入力シート➁!F337),0)&amp;VLOOKUP($A346,入力シート➁!$A:$R,COLUMN(入力シート➁!G337),0)&amp;")",VLOOKUP($A346,入力シート➁!$A:$R,COLUMN(入力シート➁!F337),0)))</f>
        <v/>
      </c>
      <c r="Q346" s="198"/>
      <c r="R346" s="198"/>
      <c r="S346" s="124" t="str">
        <f ca="1">IF(OR(P346="",COUNT(P346)=0),"",VLOOKUP(A346,入力シート➁!$A:$R,COLUMN(入力シート➁!G337),0))</f>
        <v/>
      </c>
      <c r="T346" s="121" t="str">
        <f ca="1">IF(V346="","",IFERROR(VLOOKUP($A346,入力シート➁!$A:$R,COLUMN(入力シート➁!$C$7),0),""))</f>
        <v/>
      </c>
      <c r="U346" s="125" t="str">
        <f ca="1">IF(OR(Y346="",VLOOKUP(A346,入力シート➁!$A:$R,COLUMN(入力シート➁!D337),0)=0),"",VLOOKUP(A346,入力シート➁!$A:$R,COLUMN(入力シート➁!D337),0))</f>
        <v/>
      </c>
      <c r="V346" s="123" t="str">
        <f ca="1">IF(U346="","",VLOOKUP($A346,入力シート➁!$A:$R,COLUMN(入力シート➁!$E$7),0))</f>
        <v/>
      </c>
      <c r="W346" s="195" t="str">
        <f t="shared" ca="1" si="61"/>
        <v/>
      </c>
      <c r="X346" s="199"/>
      <c r="Y346" s="197" t="str">
        <f ca="1">IF(VLOOKUP($A346,入力シート➁!$A:$R,COLUMN(入力シート➁!H337),0)=0,"",IF(VLOOKUP($A346,入力シート➁!$A:$R,COLUMN(入力シート➁!H337),0)&lt;0,"("&amp;-VLOOKUP($A346,入力シート➁!$A:$R,COLUMN(入力シート➁!H337),0)&amp;VLOOKUP($A346,入力シート➁!$A:$R,COLUMN(入力シート➁!I337),0)&amp;")",VLOOKUP($A346,入力シート➁!$A:$R,COLUMN(入力シート➁!H337),0)))</f>
        <v/>
      </c>
      <c r="Z346" s="198"/>
      <c r="AA346" s="198"/>
      <c r="AB346" s="124" t="str">
        <f ca="1">IF(OR(Y346="",COUNT(Y346)=0),"",VLOOKUP($A346,入力シート➁!$A:$R,COLUMN(入力シート➁!G337),0))</f>
        <v/>
      </c>
      <c r="AC346" s="121" t="str">
        <f ca="1">IF(AE346="","",IFERROR(VLOOKUP($A346,入力シート➁!$A:$R,COLUMN(入力シート➁!$C$7),0),""))</f>
        <v/>
      </c>
      <c r="AD346" s="125" t="str">
        <f ca="1">IF(OR(AH346="",VLOOKUP(A346,入力シート➁!$A:$R,COLUMN(入力シート➁!D337),0)=0),"",VLOOKUP(A346,入力シート➁!$A:$R,COLUMN(入力シート➁!D337),0))</f>
        <v/>
      </c>
      <c r="AE346" s="123" t="str">
        <f ca="1">IF(AD346="","",VLOOKUP($A346,入力シート➁!$A:$R,COLUMN(入力シート➁!$E$7),0))</f>
        <v/>
      </c>
      <c r="AF346" s="195" t="str">
        <f t="shared" ca="1" si="62"/>
        <v/>
      </c>
      <c r="AG346" s="199"/>
      <c r="AH346" s="197" t="str">
        <f ca="1">IF(VLOOKUP($A346,入力シート➁!$A:$R,COLUMN(入力シート➁!J337),0)=0,"",IF(VLOOKUP($A346,入力シート➁!$A:$R,COLUMN(入力シート➁!J337),0)&lt;0,"("&amp;-VLOOKUP($A346,入力シート➁!$A:$R,COLUMN(入力シート➁!J337),0)&amp;VLOOKUP($A346,入力シート➁!$A:$R,COLUMN(入力シート➁!K337),0)&amp;")",VLOOKUP($A346,入力シート➁!$A:$R,COLUMN(入力シート➁!J337),0)))</f>
        <v/>
      </c>
      <c r="AI346" s="198"/>
      <c r="AJ346" s="198"/>
      <c r="AK346" s="124" t="str">
        <f ca="1">IF(OR(AH346="",COUNT(AH346)=0),"",VLOOKUP($A346,入力シート➁!$A:$R,COLUMN(入力シート➁!G337),0))</f>
        <v/>
      </c>
      <c r="AL346" s="121" t="str">
        <f ca="1">IF(AN346="","",IFERROR(VLOOKUP($A346,入力シート➁!$A:$R,COLUMN(入力シート➁!$C$7),0),""))</f>
        <v/>
      </c>
      <c r="AM346" s="125" t="str">
        <f ca="1">IF(OR(AQ346=0,AQ346="",VLOOKUP(A346,入力シート➁!$A:$R,COLUMN(入力シート➁!D337),0)=0),"",VLOOKUP(A346,入力シート➁!$A:$R,COLUMN(入力シート➁!D337),0))</f>
        <v/>
      </c>
      <c r="AN346" s="123" t="str">
        <f ca="1">IF(AM346="","",VLOOKUP($A346,入力シート➁!$A:$R,COLUMN(入力シート➁!$E$7),0))</f>
        <v/>
      </c>
      <c r="AO346" s="195" t="str">
        <f t="shared" ca="1" si="63"/>
        <v/>
      </c>
      <c r="AP346" s="199"/>
      <c r="AQ346" s="197" t="str">
        <f ca="1">IF(AND(VLOOKUP($A346,入力シート➁!$A:$R,COLUMN(入力シート➁!L337),0)=0,VLOOKUP($A346,入力シート➁!$A:$R,COLUMN(入力シート➁!B337),0)=""),"",IF(VLOOKUP($A346,入力シート➁!$A:$R,COLUMN(入力シート➁!L337),0)&lt;0,"("&amp;-VLOOKUP($A346,入力シート➁!$A:$R,COLUMN(入力シート➁!L337),0)&amp;VLOOKUP($A346,入力シート➁!$A:$R,COLUMN(入力シート➁!M337),0)&amp;")",VLOOKUP($A346,入力シート➁!$A:$R,COLUMN(入力シート➁!L337),0)))</f>
        <v/>
      </c>
      <c r="AR346" s="198"/>
      <c r="AS346" s="198"/>
      <c r="AT346" s="124" t="str">
        <f ca="1">IF(OR(AQ346="",COUNT(AQ346)=0),"",VLOOKUP($A346,入力シート➁!$A:$R,COLUMN(入力シート➁!G337),0))</f>
        <v/>
      </c>
      <c r="AU346" s="200" t="str">
        <f ca="1">IF(VLOOKUP(A346,入力シート➁!$A:$R,COLUMN(入力シート➁!R337),0)=0,"",VLOOKUP(A346,入力シート➁!$A:$R,COLUMN(入力シート➁!R337),0))</f>
        <v/>
      </c>
      <c r="AV346" s="200"/>
      <c r="AW346" s="200"/>
      <c r="AX346" s="200"/>
      <c r="AY346" s="200"/>
      <c r="AZ346" s="200"/>
      <c r="BA346" s="200"/>
      <c r="BB346" s="200"/>
      <c r="BC346" s="200"/>
      <c r="BE346" s="17" t="str">
        <f ca="1">IF($B340="","非表示","表示")</f>
        <v>非表示</v>
      </c>
    </row>
    <row r="347" spans="1:57" ht="46.5" customHeight="1">
      <c r="A347" s="17">
        <f t="shared" ca="1" si="64"/>
        <v>116</v>
      </c>
      <c r="B347" s="192" t="str">
        <f ca="1">IF(AND(VLOOKUP(A347,入力シート➁!$A:$B,COLUMN(入力シート➁!$B$5),0)=0,AU347=""),"",IF(AND(VLOOKUP(A347,入力シート➁!$A:$B,COLUMN(入力シート➁!$B$5),0)=0,AU347&lt;&gt;""),IFERROR(IF(AND(OFFSET(B347,-2,0,1,1)=$B$14,OFFSET(B347,-19,0,1,1)="　　　　　　　〃"),OFFSET(B347,-20,0,1,1),IF(AND(OFFSET(B347,-2,0,1,1)=$B$14,OFFSET(B347,-19,0,1,1)&lt;&gt;"　　　　　　　〃"),OFFSET(B347,-19,0,1,1),"　　　　　　　〃")),"　　　　　　　〃"),(VLOOKUP(A347,入力シート➁!$A:$B,COLUMN(入力シート➁!$B$5),0))))</f>
        <v/>
      </c>
      <c r="C347" s="193"/>
      <c r="D347" s="193"/>
      <c r="E347" s="193"/>
      <c r="F347" s="193"/>
      <c r="G347" s="193"/>
      <c r="H347" s="193"/>
      <c r="I347" s="193"/>
      <c r="J347" s="194"/>
      <c r="K347" s="121" t="str">
        <f ca="1">IF(M347="","",IFERROR(VLOOKUP($A347,入力シート➁!$A:$R,COLUMN(入力シート➁!$C$7),0),""))</f>
        <v/>
      </c>
      <c r="L347" s="122" t="str">
        <f ca="1">IF(OR(P347="",VLOOKUP(A347,入力シート➁!$A:$R,COLUMN(入力シート➁!D338),0)=0),"",VLOOKUP(A347,入力シート➁!$A:$R,COLUMN(入力シート➁!D338),0))</f>
        <v/>
      </c>
      <c r="M347" s="123" t="str">
        <f ca="1">IF(L347="","",VLOOKUP($A347,入力シート➁!$A:$R,COLUMN(入力シート➁!$E$7),0))</f>
        <v/>
      </c>
      <c r="N347" s="195" t="str">
        <f t="shared" ca="1" si="60"/>
        <v/>
      </c>
      <c r="O347" s="196"/>
      <c r="P347" s="197" t="str">
        <f ca="1">IF(VLOOKUP($A347,入力シート➁!$A:$R,COLUMN(入力シート➁!F338),0)=0,"",IF(VLOOKUP($A347,入力シート➁!$A:$R,COLUMN(入力シート➁!F338),0)&lt;0,"("&amp;-VLOOKUP($A347,入力シート➁!$A:$R,COLUMN(入力シート➁!F338),0)&amp;VLOOKUP($A347,入力シート➁!$A:$R,COLUMN(入力シート➁!G338),0)&amp;")",VLOOKUP($A347,入力シート➁!$A:$R,COLUMN(入力シート➁!F338),0)))</f>
        <v/>
      </c>
      <c r="Q347" s="198"/>
      <c r="R347" s="198"/>
      <c r="S347" s="124" t="str">
        <f ca="1">IF(OR(P347="",COUNT(P347)=0),"",VLOOKUP(A347,入力シート➁!$A:$R,COLUMN(入力シート➁!G338),0))</f>
        <v/>
      </c>
      <c r="T347" s="121" t="str">
        <f ca="1">IF(V347="","",IFERROR(VLOOKUP($A347,入力シート➁!$A:$R,COLUMN(入力シート➁!$C$7),0),""))</f>
        <v/>
      </c>
      <c r="U347" s="125" t="str">
        <f ca="1">IF(OR(Y347="",VLOOKUP(A347,入力シート➁!$A:$R,COLUMN(入力シート➁!D338),0)=0),"",VLOOKUP(A347,入力シート➁!$A:$R,COLUMN(入力シート➁!D338),0))</f>
        <v/>
      </c>
      <c r="V347" s="123" t="str">
        <f ca="1">IF(U347="","",VLOOKUP($A347,入力シート➁!$A:$R,COLUMN(入力シート➁!$E$7),0))</f>
        <v/>
      </c>
      <c r="W347" s="195" t="str">
        <f t="shared" ca="1" si="61"/>
        <v/>
      </c>
      <c r="X347" s="199"/>
      <c r="Y347" s="197" t="str">
        <f ca="1">IF(VLOOKUP($A347,入力シート➁!$A:$R,COLUMN(入力シート➁!H338),0)=0,"",IF(VLOOKUP($A347,入力シート➁!$A:$R,COLUMN(入力シート➁!H338),0)&lt;0,"("&amp;-VLOOKUP($A347,入力シート➁!$A:$R,COLUMN(入力シート➁!H338),0)&amp;VLOOKUP($A347,入力シート➁!$A:$R,COLUMN(入力シート➁!I338),0)&amp;")",VLOOKUP($A347,入力シート➁!$A:$R,COLUMN(入力シート➁!H338),0)))</f>
        <v/>
      </c>
      <c r="Z347" s="198"/>
      <c r="AA347" s="198"/>
      <c r="AB347" s="124" t="str">
        <f ca="1">IF(OR(Y347="",COUNT(Y347)=0),"",VLOOKUP($A347,入力シート➁!$A:$R,COLUMN(入力シート➁!G338),0))</f>
        <v/>
      </c>
      <c r="AC347" s="121" t="str">
        <f ca="1">IF(AE347="","",IFERROR(VLOOKUP($A347,入力シート➁!$A:$R,COLUMN(入力シート➁!$C$7),0),""))</f>
        <v/>
      </c>
      <c r="AD347" s="125" t="str">
        <f ca="1">IF(OR(AH347="",VLOOKUP(A347,入力シート➁!$A:$R,COLUMN(入力シート➁!D338),0)=0),"",VLOOKUP(A347,入力シート➁!$A:$R,COLUMN(入力シート➁!D338),0))</f>
        <v/>
      </c>
      <c r="AE347" s="123" t="str">
        <f ca="1">IF(AD347="","",VLOOKUP($A347,入力シート➁!$A:$R,COLUMN(入力シート➁!$E$7),0))</f>
        <v/>
      </c>
      <c r="AF347" s="195" t="str">
        <f t="shared" ca="1" si="62"/>
        <v/>
      </c>
      <c r="AG347" s="199"/>
      <c r="AH347" s="197" t="str">
        <f ca="1">IF(VLOOKUP($A347,入力シート➁!$A:$R,COLUMN(入力シート➁!J338),0)=0,"",IF(VLOOKUP($A347,入力シート➁!$A:$R,COLUMN(入力シート➁!J338),0)&lt;0,"("&amp;-VLOOKUP($A347,入力シート➁!$A:$R,COLUMN(入力シート➁!J338),0)&amp;VLOOKUP($A347,入力シート➁!$A:$R,COLUMN(入力シート➁!K338),0)&amp;")",VLOOKUP($A347,入力シート➁!$A:$R,COLUMN(入力シート➁!J338),0)))</f>
        <v/>
      </c>
      <c r="AI347" s="198"/>
      <c r="AJ347" s="198"/>
      <c r="AK347" s="124" t="str">
        <f ca="1">IF(OR(AH347="",COUNT(AH347)=0),"",VLOOKUP($A347,入力シート➁!$A:$R,COLUMN(入力シート➁!G338),0))</f>
        <v/>
      </c>
      <c r="AL347" s="121" t="str">
        <f ca="1">IF(AN347="","",IFERROR(VLOOKUP($A347,入力シート➁!$A:$R,COLUMN(入力シート➁!$C$7),0),""))</f>
        <v/>
      </c>
      <c r="AM347" s="125" t="str">
        <f ca="1">IF(OR(AQ347=0,AQ347="",VLOOKUP(A347,入力シート➁!$A:$R,COLUMN(入力シート➁!D338),0)=0),"",VLOOKUP(A347,入力シート➁!$A:$R,COLUMN(入力シート➁!D338),0))</f>
        <v/>
      </c>
      <c r="AN347" s="123" t="str">
        <f ca="1">IF(AM347="","",VLOOKUP($A347,入力シート➁!$A:$R,COLUMN(入力シート➁!$E$7),0))</f>
        <v/>
      </c>
      <c r="AO347" s="195" t="str">
        <f t="shared" ca="1" si="63"/>
        <v/>
      </c>
      <c r="AP347" s="199"/>
      <c r="AQ347" s="197" t="str">
        <f ca="1">IF(AND(VLOOKUP($A347,入力シート➁!$A:$R,COLUMN(入力シート➁!L338),0)=0,VLOOKUP($A347,入力シート➁!$A:$R,COLUMN(入力シート➁!B338),0)=""),"",IF(VLOOKUP($A347,入力シート➁!$A:$R,COLUMN(入力シート➁!L338),0)&lt;0,"("&amp;-VLOOKUP($A347,入力シート➁!$A:$R,COLUMN(入力シート➁!L338),0)&amp;VLOOKUP($A347,入力シート➁!$A:$R,COLUMN(入力シート➁!M338),0)&amp;")",VLOOKUP($A347,入力シート➁!$A:$R,COLUMN(入力シート➁!L338),0)))</f>
        <v/>
      </c>
      <c r="AR347" s="198"/>
      <c r="AS347" s="198"/>
      <c r="AT347" s="124" t="str">
        <f ca="1">IF(OR(AQ347="",COUNT(AQ347)=0),"",VLOOKUP($A347,入力シート➁!$A:$R,COLUMN(入力シート➁!G338),0))</f>
        <v/>
      </c>
      <c r="AU347" s="200" t="str">
        <f ca="1">IF(VLOOKUP(A347,入力シート➁!$A:$R,COLUMN(入力シート➁!R338),0)=0,"",VLOOKUP(A347,入力シート➁!$A:$R,COLUMN(入力シート➁!R338),0))</f>
        <v/>
      </c>
      <c r="AV347" s="200"/>
      <c r="AW347" s="200"/>
      <c r="AX347" s="200"/>
      <c r="AY347" s="200"/>
      <c r="AZ347" s="200"/>
      <c r="BA347" s="200"/>
      <c r="BB347" s="200"/>
      <c r="BC347" s="200"/>
      <c r="BE347" s="17" t="str">
        <f ca="1">IF($B340="","非表示","表示")</f>
        <v>非表示</v>
      </c>
    </row>
    <row r="348" spans="1:57" ht="46.5" customHeight="1">
      <c r="A348" s="17">
        <f t="shared" ca="1" si="64"/>
        <v>117</v>
      </c>
      <c r="B348" s="192" t="str">
        <f ca="1">IF(AND(VLOOKUP(A348,入力シート➁!$A:$B,COLUMN(入力シート➁!$B$5),0)=0,AU348=""),"",IF(AND(VLOOKUP(A348,入力シート➁!$A:$B,COLUMN(入力シート➁!$B$5),0)=0,AU348&lt;&gt;""),IFERROR(IF(AND(OFFSET(B348,-2,0,1,1)=$B$14,OFFSET(B348,-19,0,1,1)="　　　　　　　〃"),OFFSET(B348,-20,0,1,1),IF(AND(OFFSET(B348,-2,0,1,1)=$B$14,OFFSET(B348,-19,0,1,1)&lt;&gt;"　　　　　　　〃"),OFFSET(B348,-19,0,1,1),"　　　　　　　〃")),"　　　　　　　〃"),(VLOOKUP(A348,入力シート➁!$A:$B,COLUMN(入力シート➁!$B$5),0))))</f>
        <v/>
      </c>
      <c r="C348" s="193"/>
      <c r="D348" s="193"/>
      <c r="E348" s="193"/>
      <c r="F348" s="193"/>
      <c r="G348" s="193"/>
      <c r="H348" s="193"/>
      <c r="I348" s="193"/>
      <c r="J348" s="194"/>
      <c r="K348" s="121" t="str">
        <f ca="1">IF(M348="","",IFERROR(VLOOKUP($A348,入力シート➁!$A:$R,COLUMN(入力シート➁!$C$7),0),""))</f>
        <v/>
      </c>
      <c r="L348" s="122" t="str">
        <f ca="1">IF(OR(P348="",VLOOKUP(A348,入力シート➁!$A:$R,COLUMN(入力シート➁!D339),0)=0),"",VLOOKUP(A348,入力シート➁!$A:$R,COLUMN(入力シート➁!D339),0))</f>
        <v/>
      </c>
      <c r="M348" s="123" t="str">
        <f ca="1">IF(L348="","",VLOOKUP($A348,入力シート➁!$A:$R,COLUMN(入力シート➁!$E$7),0))</f>
        <v/>
      </c>
      <c r="N348" s="195" t="str">
        <f t="shared" ca="1" si="60"/>
        <v/>
      </c>
      <c r="O348" s="196"/>
      <c r="P348" s="197" t="str">
        <f ca="1">IF(VLOOKUP($A348,入力シート➁!$A:$R,COLUMN(入力シート➁!F339),0)=0,"",IF(VLOOKUP($A348,入力シート➁!$A:$R,COLUMN(入力シート➁!F339),0)&lt;0,"("&amp;-VLOOKUP($A348,入力シート➁!$A:$R,COLUMN(入力シート➁!F339),0)&amp;VLOOKUP($A348,入力シート➁!$A:$R,COLUMN(入力シート➁!G339),0)&amp;")",VLOOKUP($A348,入力シート➁!$A:$R,COLUMN(入力シート➁!F339),0)))</f>
        <v/>
      </c>
      <c r="Q348" s="198"/>
      <c r="R348" s="198"/>
      <c r="S348" s="124" t="str">
        <f ca="1">IF(OR(P348="",COUNT(P348)=0),"",VLOOKUP(A348,入力シート➁!$A:$R,COLUMN(入力シート➁!G339),0))</f>
        <v/>
      </c>
      <c r="T348" s="121" t="str">
        <f ca="1">IF(V348="","",IFERROR(VLOOKUP($A348,入力シート➁!$A:$R,COLUMN(入力シート➁!$C$7),0),""))</f>
        <v/>
      </c>
      <c r="U348" s="125" t="str">
        <f ca="1">IF(OR(Y348="",VLOOKUP(A348,入力シート➁!$A:$R,COLUMN(入力シート➁!D339),0)=0),"",VLOOKUP(A348,入力シート➁!$A:$R,COLUMN(入力シート➁!D339),0))</f>
        <v/>
      </c>
      <c r="V348" s="123" t="str">
        <f ca="1">IF(U348="","",VLOOKUP($A348,入力シート➁!$A:$R,COLUMN(入力シート➁!$E$7),0))</f>
        <v/>
      </c>
      <c r="W348" s="195" t="str">
        <f t="shared" ca="1" si="61"/>
        <v/>
      </c>
      <c r="X348" s="199"/>
      <c r="Y348" s="197" t="str">
        <f ca="1">IF(VLOOKUP($A348,入力シート➁!$A:$R,COLUMN(入力シート➁!H339),0)=0,"",IF(VLOOKUP($A348,入力シート➁!$A:$R,COLUMN(入力シート➁!H339),0)&lt;0,"("&amp;-VLOOKUP($A348,入力シート➁!$A:$R,COLUMN(入力シート➁!H339),0)&amp;VLOOKUP($A348,入力シート➁!$A:$R,COLUMN(入力シート➁!I339),0)&amp;")",VLOOKUP($A348,入力シート➁!$A:$R,COLUMN(入力シート➁!H339),0)))</f>
        <v/>
      </c>
      <c r="Z348" s="198"/>
      <c r="AA348" s="198"/>
      <c r="AB348" s="124" t="str">
        <f ca="1">IF(OR(Y348="",COUNT(Y348)=0),"",VLOOKUP($A348,入力シート➁!$A:$R,COLUMN(入力シート➁!G339),0))</f>
        <v/>
      </c>
      <c r="AC348" s="121" t="str">
        <f ca="1">IF(AE348="","",IFERROR(VLOOKUP($A348,入力シート➁!$A:$R,COLUMN(入力シート➁!$C$7),0),""))</f>
        <v/>
      </c>
      <c r="AD348" s="125" t="str">
        <f ca="1">IF(OR(AH348="",VLOOKUP(A348,入力シート➁!$A:$R,COLUMN(入力シート➁!D339),0)=0),"",VLOOKUP(A348,入力シート➁!$A:$R,COLUMN(入力シート➁!D339),0))</f>
        <v/>
      </c>
      <c r="AE348" s="123" t="str">
        <f ca="1">IF(AD348="","",VLOOKUP($A348,入力シート➁!$A:$R,COLUMN(入力シート➁!$E$7),0))</f>
        <v/>
      </c>
      <c r="AF348" s="195" t="str">
        <f t="shared" ca="1" si="62"/>
        <v/>
      </c>
      <c r="AG348" s="199"/>
      <c r="AH348" s="197" t="str">
        <f ca="1">IF(VLOOKUP($A348,入力シート➁!$A:$R,COLUMN(入力シート➁!J339),0)=0,"",IF(VLOOKUP($A348,入力シート➁!$A:$R,COLUMN(入力シート➁!J339),0)&lt;0,"("&amp;-VLOOKUP($A348,入力シート➁!$A:$R,COLUMN(入力シート➁!J339),0)&amp;VLOOKUP($A348,入力シート➁!$A:$R,COLUMN(入力シート➁!K339),0)&amp;")",VLOOKUP($A348,入力シート➁!$A:$R,COLUMN(入力シート➁!J339),0)))</f>
        <v/>
      </c>
      <c r="AI348" s="198"/>
      <c r="AJ348" s="198"/>
      <c r="AK348" s="124" t="str">
        <f ca="1">IF(OR(AH348="",COUNT(AH348)=0),"",VLOOKUP($A348,入力シート➁!$A:$R,COLUMN(入力シート➁!G339),0))</f>
        <v/>
      </c>
      <c r="AL348" s="121" t="str">
        <f ca="1">IF(AN348="","",IFERROR(VLOOKUP($A348,入力シート➁!$A:$R,COLUMN(入力シート➁!$C$7),0),""))</f>
        <v/>
      </c>
      <c r="AM348" s="125" t="str">
        <f ca="1">IF(OR(AQ348=0,AQ348="",VLOOKUP(A348,入力シート➁!$A:$R,COLUMN(入力シート➁!D339),0)=0),"",VLOOKUP(A348,入力シート➁!$A:$R,COLUMN(入力シート➁!D339),0))</f>
        <v/>
      </c>
      <c r="AN348" s="123" t="str">
        <f ca="1">IF(AM348="","",VLOOKUP($A348,入力シート➁!$A:$R,COLUMN(入力シート➁!$E$7),0))</f>
        <v/>
      </c>
      <c r="AO348" s="195" t="str">
        <f t="shared" ca="1" si="63"/>
        <v/>
      </c>
      <c r="AP348" s="199"/>
      <c r="AQ348" s="197" t="str">
        <f ca="1">IF(AND(VLOOKUP($A348,入力シート➁!$A:$R,COLUMN(入力シート➁!L339),0)=0,VLOOKUP($A348,入力シート➁!$A:$R,COLUMN(入力シート➁!B339),0)=""),"",IF(VLOOKUP($A348,入力シート➁!$A:$R,COLUMN(入力シート➁!L339),0)&lt;0,"("&amp;-VLOOKUP($A348,入力シート➁!$A:$R,COLUMN(入力シート➁!L339),0)&amp;VLOOKUP($A348,入力シート➁!$A:$R,COLUMN(入力シート➁!M339),0)&amp;")",VLOOKUP($A348,入力シート➁!$A:$R,COLUMN(入力シート➁!L339),0)))</f>
        <v/>
      </c>
      <c r="AR348" s="198"/>
      <c r="AS348" s="198"/>
      <c r="AT348" s="124" t="str">
        <f ca="1">IF(OR(AQ348="",COUNT(AQ348)=0),"",VLOOKUP($A348,入力シート➁!$A:$R,COLUMN(入力シート➁!G339),0))</f>
        <v/>
      </c>
      <c r="AU348" s="200" t="str">
        <f ca="1">IF(VLOOKUP(A348,入力シート➁!$A:$R,COLUMN(入力シート➁!R339),0)=0,"",VLOOKUP(A348,入力シート➁!$A:$R,COLUMN(入力シート➁!R339),0))</f>
        <v/>
      </c>
      <c r="AV348" s="200"/>
      <c r="AW348" s="200"/>
      <c r="AX348" s="200"/>
      <c r="AY348" s="200"/>
      <c r="AZ348" s="200"/>
      <c r="BA348" s="200"/>
      <c r="BB348" s="200"/>
      <c r="BC348" s="200"/>
      <c r="BE348" s="17" t="str">
        <f ca="1">IF($B340="","非表示","表示")</f>
        <v>非表示</v>
      </c>
    </row>
    <row r="349" spans="1:57" ht="18.75" customHeight="1">
      <c r="B349" s="201" t="s">
        <v>66</v>
      </c>
      <c r="C349" s="201"/>
      <c r="D349" s="17" t="s">
        <v>67</v>
      </c>
      <c r="BE349" s="17" t="str">
        <f ca="1">IF($B340="","非表示","表示")</f>
        <v>非表示</v>
      </c>
    </row>
    <row r="350" spans="1:57" ht="18.75" customHeight="1">
      <c r="D350" s="17" t="s">
        <v>68</v>
      </c>
      <c r="BE350" s="17" t="str">
        <f ca="1">IF($B340="","非表示","表示")</f>
        <v>非表示</v>
      </c>
    </row>
    <row r="351" spans="1:57" ht="18.75" customHeight="1">
      <c r="D351" s="17" t="s">
        <v>69</v>
      </c>
      <c r="BE351" s="17" t="str">
        <f ca="1">IF($B340="","非表示","表示")</f>
        <v>非表示</v>
      </c>
    </row>
    <row r="352" spans="1:57" ht="18.75" customHeight="1">
      <c r="D352" s="17" t="s">
        <v>70</v>
      </c>
      <c r="BE352" s="17" t="str">
        <f ca="1">IF($B340="","非表示","表示")</f>
        <v>非表示</v>
      </c>
    </row>
    <row r="353" spans="1:57" ht="21" customHeight="1">
      <c r="B353" s="20" t="s">
        <v>55</v>
      </c>
      <c r="BE353" s="17" t="str">
        <f ca="1">IF($B367="","非表示","表示")</f>
        <v>非表示</v>
      </c>
    </row>
    <row r="354" spans="1:57" ht="10.5" customHeight="1"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8"/>
      <c r="M354" s="29"/>
      <c r="N354" s="22"/>
      <c r="O354" s="22"/>
      <c r="P354" s="22"/>
      <c r="Q354" s="22"/>
      <c r="R354" s="22"/>
      <c r="S354" s="29"/>
      <c r="T354" s="22"/>
      <c r="U354" s="35"/>
      <c r="V354" s="36"/>
      <c r="W354" s="35"/>
      <c r="X354" s="35"/>
      <c r="Y354" s="35"/>
      <c r="Z354" s="35"/>
      <c r="AA354" s="35"/>
      <c r="AB354" s="36"/>
      <c r="AC354" s="35"/>
      <c r="AD354" s="35"/>
      <c r="AE354" s="36"/>
      <c r="AF354" s="35"/>
      <c r="AG354" s="22"/>
      <c r="AH354" s="22"/>
      <c r="AI354" s="22"/>
      <c r="AJ354" s="22"/>
      <c r="AK354" s="29"/>
      <c r="AL354" s="22"/>
      <c r="AM354" s="22"/>
      <c r="AN354" s="29"/>
      <c r="AO354" s="22"/>
      <c r="AP354" s="22"/>
      <c r="AQ354" s="22"/>
      <c r="AR354" s="22"/>
      <c r="AS354" s="22"/>
      <c r="AT354" s="29"/>
      <c r="AU354" s="22"/>
      <c r="AV354" s="35"/>
      <c r="AW354" s="35"/>
      <c r="AX354" s="35"/>
      <c r="AY354" s="35"/>
      <c r="AZ354" s="35"/>
      <c r="BA354" s="35"/>
      <c r="BB354" s="35"/>
      <c r="BC354" s="40">
        <f>$BC327+1</f>
        <v>14</v>
      </c>
      <c r="BE354" s="17" t="str">
        <f ca="1">IF($B367="","非表示","表示")</f>
        <v>非表示</v>
      </c>
    </row>
    <row r="355" spans="1:57" ht="25.5" customHeight="1"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30"/>
      <c r="M355" s="31"/>
      <c r="N355" s="24"/>
      <c r="O355" s="24"/>
      <c r="P355" s="24"/>
      <c r="Q355" s="24"/>
      <c r="R355" s="24"/>
      <c r="S355" s="31"/>
      <c r="T355" s="24"/>
      <c r="U355" s="17"/>
      <c r="V355" s="202" t="str">
        <f>$V$4</f>
        <v>令和</v>
      </c>
      <c r="W355" s="202"/>
      <c r="X355" s="202"/>
      <c r="Y355" s="203" t="str">
        <f>$Y$4</f>
        <v/>
      </c>
      <c r="Z355" s="203"/>
      <c r="AA355" s="204" t="s">
        <v>56</v>
      </c>
      <c r="AB355" s="204"/>
      <c r="AC355" s="204"/>
      <c r="AD355" s="204"/>
      <c r="AE355" s="204"/>
      <c r="AF355" s="204"/>
      <c r="AG355" s="204"/>
      <c r="AH355" s="204"/>
      <c r="AJ355" s="24"/>
      <c r="AK355" s="31"/>
      <c r="AL355" s="24"/>
      <c r="AM355" s="24"/>
      <c r="AN355" s="31"/>
      <c r="AO355" s="24"/>
      <c r="AP355" s="24"/>
      <c r="AQ355" s="24"/>
      <c r="AR355" s="24"/>
      <c r="AS355" s="24"/>
      <c r="AT355" s="31"/>
      <c r="AU355" s="24"/>
      <c r="AV355" s="26"/>
      <c r="AW355" s="26"/>
      <c r="AX355" s="26"/>
      <c r="AY355" s="26"/>
      <c r="AZ355" s="26"/>
      <c r="BA355" s="26"/>
      <c r="BB355" s="26"/>
      <c r="BC355" s="41"/>
      <c r="BE355" s="17" t="str">
        <f ca="1">IF($B367="","非表示","表示")</f>
        <v>非表示</v>
      </c>
    </row>
    <row r="356" spans="1:57" ht="18" customHeight="1"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30"/>
      <c r="M356" s="31"/>
      <c r="N356" s="24"/>
      <c r="O356" s="24"/>
      <c r="P356" s="24"/>
      <c r="Q356" s="24"/>
      <c r="R356" s="24"/>
      <c r="S356" s="31"/>
      <c r="T356" s="24"/>
      <c r="U356" s="30"/>
      <c r="V356" s="31"/>
      <c r="AD356" s="17"/>
      <c r="AJ356" s="24"/>
      <c r="AK356" s="31"/>
      <c r="AQ356" s="24"/>
      <c r="AR356" s="24"/>
      <c r="AS356" s="24"/>
      <c r="AT356" s="205" t="str">
        <f>$AT$5</f>
        <v>　　年　　月　　日</v>
      </c>
      <c r="AU356" s="205"/>
      <c r="AV356" s="205"/>
      <c r="AW356" s="205"/>
      <c r="AX356" s="205"/>
      <c r="AY356" s="205"/>
      <c r="AZ356" s="205"/>
      <c r="BA356" s="205"/>
      <c r="BB356" s="205"/>
      <c r="BC356" s="41"/>
      <c r="BE356" s="17" t="str">
        <f ca="1">IF($B367="","非表示","表示")</f>
        <v>非表示</v>
      </c>
    </row>
    <row r="357" spans="1:57" ht="21" customHeight="1">
      <c r="B357" s="25"/>
      <c r="C357" s="26"/>
      <c r="D357" s="26"/>
      <c r="E357" s="26"/>
      <c r="F357" s="26"/>
      <c r="G357" s="26"/>
      <c r="H357" s="26"/>
      <c r="I357" s="26"/>
      <c r="J357" s="26"/>
      <c r="K357" s="26"/>
      <c r="L357" s="32"/>
      <c r="M357" s="33"/>
      <c r="O357" s="26"/>
      <c r="P357" s="26"/>
      <c r="Q357" s="26"/>
      <c r="R357" s="26"/>
      <c r="S357" s="33"/>
      <c r="T357" s="26"/>
      <c r="U357" s="32"/>
      <c r="V357" s="33"/>
      <c r="W357" s="26"/>
      <c r="X357" s="26"/>
      <c r="Y357" s="26"/>
      <c r="Z357" s="26"/>
      <c r="AA357" s="26"/>
      <c r="AB357" s="33"/>
      <c r="AC357" s="26"/>
      <c r="AD357" s="32"/>
      <c r="AE357" s="33"/>
      <c r="AF357" s="26"/>
      <c r="AG357" s="26"/>
      <c r="AH357" s="26"/>
      <c r="AI357" s="26"/>
      <c r="AJ357" s="26"/>
      <c r="AK357" s="33"/>
      <c r="AQ357" s="26"/>
      <c r="AR357" s="26"/>
      <c r="AS357" s="26"/>
      <c r="AT357" s="33"/>
      <c r="AU357" s="26"/>
      <c r="AV357" s="206"/>
      <c r="AW357" s="206"/>
      <c r="AX357" s="206"/>
      <c r="AY357" s="206"/>
      <c r="AZ357" s="206"/>
      <c r="BA357" s="206"/>
      <c r="BB357" s="206"/>
      <c r="BC357" s="41"/>
      <c r="BE357" s="17" t="str">
        <f ca="1">IF($B367="","非表示","表示")</f>
        <v>非表示</v>
      </c>
    </row>
    <row r="358" spans="1:57" ht="20.25" customHeight="1">
      <c r="B358" s="25"/>
      <c r="C358" s="207" t="s">
        <v>57</v>
      </c>
      <c r="D358" s="207"/>
      <c r="E358" s="207"/>
      <c r="F358" s="207"/>
      <c r="G358" s="207"/>
      <c r="H358" s="207"/>
      <c r="I358" s="207"/>
      <c r="J358" s="207"/>
      <c r="K358" s="207"/>
      <c r="L358" s="207"/>
      <c r="M358" s="33"/>
      <c r="N358" s="26"/>
      <c r="O358" s="26"/>
      <c r="P358" s="26"/>
      <c r="Q358" s="26"/>
      <c r="R358" s="26"/>
      <c r="S358" s="33"/>
      <c r="T358" s="26"/>
      <c r="U358" s="32"/>
      <c r="V358" s="33"/>
      <c r="W358" s="26"/>
      <c r="AB358" s="33"/>
      <c r="AC358" s="26"/>
      <c r="AD358" s="32"/>
      <c r="AE358" s="33"/>
      <c r="AF358" s="26"/>
      <c r="AG358" s="26"/>
      <c r="AH358" s="26"/>
      <c r="AI358" s="26"/>
      <c r="AJ358" s="26"/>
      <c r="AK358" s="33"/>
      <c r="AL358" s="26"/>
      <c r="AM358" s="26"/>
      <c r="AN358" s="33"/>
      <c r="AO358" s="26"/>
      <c r="AP358" s="26"/>
      <c r="AQ358" s="26"/>
      <c r="AR358" s="26"/>
      <c r="AS358" s="26"/>
      <c r="AT358" s="33"/>
      <c r="AU358" s="26"/>
      <c r="AV358" s="26"/>
      <c r="AW358" s="26"/>
      <c r="AX358" s="26"/>
      <c r="AY358" s="26"/>
      <c r="AZ358" s="26"/>
      <c r="BA358" s="26"/>
      <c r="BB358" s="26"/>
      <c r="BC358" s="41"/>
      <c r="BE358" s="17" t="str">
        <f ca="1">IF($B367="","非表示","表示")</f>
        <v>非表示</v>
      </c>
    </row>
    <row r="359" spans="1:57" ht="20.25" customHeight="1">
      <c r="B359" s="25"/>
      <c r="C359" s="26"/>
      <c r="D359" s="26"/>
      <c r="E359" s="26"/>
      <c r="F359" s="26"/>
      <c r="G359" s="26"/>
      <c r="H359" s="26"/>
      <c r="I359" s="26"/>
      <c r="J359" s="26"/>
      <c r="K359" s="26"/>
      <c r="L359" s="32"/>
      <c r="M359" s="33"/>
      <c r="N359" s="26"/>
      <c r="O359" s="26"/>
      <c r="P359" s="26"/>
      <c r="Q359" s="26"/>
      <c r="R359" s="26"/>
      <c r="S359" s="33"/>
      <c r="T359" s="26"/>
      <c r="U359" s="32"/>
      <c r="V359" s="33"/>
      <c r="W359" s="26"/>
      <c r="X359" s="26"/>
      <c r="Y359" s="26"/>
      <c r="Z359" s="26"/>
      <c r="AA359" s="26"/>
      <c r="AB359" s="33"/>
      <c r="AC359" s="26"/>
      <c r="AD359" s="32"/>
      <c r="AE359" s="33"/>
      <c r="AF359" s="26"/>
      <c r="AG359" s="26"/>
      <c r="AH359" s="26"/>
      <c r="AI359" s="26"/>
      <c r="AJ359" s="26"/>
      <c r="AK359" s="177" t="s">
        <v>58</v>
      </c>
      <c r="AL359" s="177"/>
      <c r="AM359" s="177"/>
      <c r="AN359" s="177"/>
      <c r="AP359" s="186" t="str">
        <f>$AP$8</f>
        <v/>
      </c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41"/>
      <c r="BE359" s="17" t="str">
        <f ca="1">IF($B367="","非表示","表示")</f>
        <v>非表示</v>
      </c>
    </row>
    <row r="360" spans="1:57" ht="20.25" customHeight="1">
      <c r="B360" s="25"/>
      <c r="C360" s="26"/>
      <c r="D360" s="26"/>
      <c r="E360" s="26"/>
      <c r="F360" s="26"/>
      <c r="G360" s="26"/>
      <c r="H360" s="26"/>
      <c r="I360" s="26"/>
      <c r="J360" s="26"/>
      <c r="K360" s="26"/>
      <c r="L360" s="32"/>
      <c r="M360" s="33"/>
      <c r="N360" s="26"/>
      <c r="O360" s="26"/>
      <c r="P360" s="26"/>
      <c r="Q360" s="26"/>
      <c r="R360" s="26"/>
      <c r="S360" s="33"/>
      <c r="T360" s="26"/>
      <c r="U360" s="32"/>
      <c r="V360" s="33"/>
      <c r="W360" s="26"/>
      <c r="X360" s="26"/>
      <c r="Y360" s="26"/>
      <c r="Z360" s="26"/>
      <c r="AA360" s="26"/>
      <c r="AB360" s="33"/>
      <c r="AC360" s="26"/>
      <c r="AD360" s="32"/>
      <c r="AE360" s="33"/>
      <c r="AF360" s="26"/>
      <c r="AG360" s="26"/>
      <c r="AH360" s="26"/>
      <c r="AI360" s="26"/>
      <c r="AJ360" s="26"/>
      <c r="AK360" s="178"/>
      <c r="AL360" s="178"/>
      <c r="AM360" s="178"/>
      <c r="AN360" s="178"/>
      <c r="AO360" s="37"/>
      <c r="AP360" s="187" t="str">
        <f>$AP$9</f>
        <v/>
      </c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41"/>
      <c r="BE360" s="17" t="str">
        <f ca="1">IF($B367="","非表示","表示")</f>
        <v>非表示</v>
      </c>
    </row>
    <row r="361" spans="1:57" ht="7.5" customHeight="1">
      <c r="B361" s="25"/>
      <c r="C361" s="26"/>
      <c r="D361" s="26"/>
      <c r="E361" s="26"/>
      <c r="F361" s="26"/>
      <c r="G361" s="26"/>
      <c r="H361" s="26"/>
      <c r="I361" s="26"/>
      <c r="J361" s="26"/>
      <c r="K361" s="26"/>
      <c r="L361" s="32"/>
      <c r="M361" s="33"/>
      <c r="N361" s="26"/>
      <c r="O361" s="26"/>
      <c r="P361" s="26"/>
      <c r="Q361" s="26"/>
      <c r="R361" s="26"/>
      <c r="S361" s="33"/>
      <c r="T361" s="26"/>
      <c r="U361" s="32"/>
      <c r="V361" s="33"/>
      <c r="W361" s="26"/>
      <c r="X361" s="26"/>
      <c r="Y361" s="26"/>
      <c r="Z361" s="26"/>
      <c r="AA361" s="26"/>
      <c r="AB361" s="33"/>
      <c r="AC361" s="26"/>
      <c r="AD361" s="32"/>
      <c r="AE361" s="33"/>
      <c r="AF361" s="26"/>
      <c r="AG361" s="26"/>
      <c r="AH361" s="26"/>
      <c r="AI361" s="26"/>
      <c r="AJ361" s="26"/>
      <c r="AK361" s="33"/>
      <c r="AL361" s="26"/>
      <c r="AM361" s="26"/>
      <c r="AN361" s="33"/>
      <c r="AO361" s="26"/>
      <c r="AP361" s="26"/>
      <c r="AQ361" s="26"/>
      <c r="AR361" s="26"/>
      <c r="AS361" s="26"/>
      <c r="AT361" s="33"/>
      <c r="AU361" s="26"/>
      <c r="AV361" s="26"/>
      <c r="AW361" s="26"/>
      <c r="AX361" s="26"/>
      <c r="AY361" s="26"/>
      <c r="AZ361" s="26"/>
      <c r="BA361" s="26"/>
      <c r="BB361" s="26"/>
      <c r="BC361" s="41"/>
      <c r="BE361" s="17" t="str">
        <f ca="1">IF($B367="","非表示","表示")</f>
        <v>非表示</v>
      </c>
    </row>
    <row r="362" spans="1:57" ht="20.25" customHeight="1">
      <c r="B362" s="25"/>
      <c r="C362" s="26"/>
      <c r="D362" s="26"/>
      <c r="E362" s="26"/>
      <c r="F362" s="26"/>
      <c r="G362" s="26"/>
      <c r="H362" s="26"/>
      <c r="I362" s="26"/>
      <c r="J362" s="26"/>
      <c r="K362" s="26"/>
      <c r="L362" s="32"/>
      <c r="M362" s="33"/>
      <c r="N362" s="26"/>
      <c r="O362" s="26"/>
      <c r="P362" s="26"/>
      <c r="Q362" s="26"/>
      <c r="U362" s="17"/>
      <c r="AD362" s="32"/>
      <c r="AE362" s="33"/>
      <c r="AF362" s="26"/>
      <c r="AG362" s="26"/>
      <c r="AH362" s="26"/>
      <c r="AI362" s="26"/>
      <c r="AJ362" s="26"/>
      <c r="AK362" s="179" t="s">
        <v>59</v>
      </c>
      <c r="AL362" s="179"/>
      <c r="AM362" s="179"/>
      <c r="AN362" s="179"/>
      <c r="AP362" s="181" t="str">
        <f>$AP$11</f>
        <v/>
      </c>
      <c r="AQ362" s="181"/>
      <c r="AR362" s="181"/>
      <c r="AS362" s="181"/>
      <c r="AT362" s="181"/>
      <c r="AU362" s="181"/>
      <c r="AV362" s="181"/>
      <c r="AW362" s="181"/>
      <c r="AX362" s="181"/>
      <c r="AY362" s="181"/>
      <c r="AZ362" s="181"/>
      <c r="BA362" s="181"/>
      <c r="BB362" s="181"/>
      <c r="BC362" s="41"/>
      <c r="BE362" s="17" t="str">
        <f ca="1">IF($B367="","非表示","表示")</f>
        <v>非表示</v>
      </c>
    </row>
    <row r="363" spans="1:57" ht="20.25" customHeight="1">
      <c r="B363" s="25"/>
      <c r="D363" s="24" t="s">
        <v>12</v>
      </c>
      <c r="E363" s="26"/>
      <c r="F363" s="26"/>
      <c r="G363" s="27"/>
      <c r="H363" s="27"/>
      <c r="I363" s="27"/>
      <c r="J363" s="27"/>
      <c r="K363" s="27"/>
      <c r="L363" s="34"/>
      <c r="M363" s="33"/>
      <c r="N363" s="26"/>
      <c r="O363" s="26"/>
      <c r="P363" s="26"/>
      <c r="T363" s="188" t="s">
        <v>16</v>
      </c>
      <c r="U363" s="188"/>
      <c r="V363" s="188"/>
      <c r="W363" s="188"/>
      <c r="X363" s="37"/>
      <c r="Y363" s="126" t="str">
        <f>$Y$12</f>
        <v/>
      </c>
      <c r="Z363" s="38" t="s">
        <v>17</v>
      </c>
      <c r="AA363" s="189" t="str">
        <f>$AA$12</f>
        <v/>
      </c>
      <c r="AB363" s="189"/>
      <c r="AC363" s="39" t="s">
        <v>18</v>
      </c>
      <c r="AD363" s="32"/>
      <c r="AE363" s="33"/>
      <c r="AF363" s="26"/>
      <c r="AG363" s="26"/>
      <c r="AH363" s="26"/>
      <c r="AI363" s="26"/>
      <c r="AJ363" s="26"/>
      <c r="AK363" s="180"/>
      <c r="AL363" s="180"/>
      <c r="AM363" s="180"/>
      <c r="AN363" s="180"/>
      <c r="AO363" s="37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41"/>
      <c r="BE363" s="17" t="str">
        <f ca="1">IF($B367="","非表示","表示")</f>
        <v>非表示</v>
      </c>
    </row>
    <row r="364" spans="1:57" ht="12.75" customHeight="1">
      <c r="B364" s="25"/>
      <c r="C364" s="26"/>
      <c r="D364" s="26"/>
      <c r="E364" s="26"/>
      <c r="F364" s="26"/>
      <c r="G364" s="26"/>
      <c r="H364" s="26"/>
      <c r="I364" s="26"/>
      <c r="J364" s="26"/>
      <c r="K364" s="26"/>
      <c r="L364" s="32"/>
      <c r="M364" s="33"/>
      <c r="N364" s="26"/>
      <c r="O364" s="26"/>
      <c r="P364" s="26"/>
      <c r="Q364" s="26"/>
      <c r="R364" s="26"/>
      <c r="S364" s="33"/>
      <c r="T364" s="26"/>
      <c r="U364" s="32"/>
      <c r="V364" s="33"/>
      <c r="W364" s="26"/>
      <c r="X364" s="26"/>
      <c r="Y364" s="26"/>
      <c r="Z364" s="26"/>
      <c r="AA364" s="26"/>
      <c r="AB364" s="33"/>
      <c r="AC364" s="26"/>
      <c r="AD364" s="32"/>
      <c r="AE364" s="33"/>
      <c r="AF364" s="26"/>
      <c r="AG364" s="26"/>
      <c r="AH364" s="26"/>
      <c r="AI364" s="26"/>
      <c r="AJ364" s="26"/>
      <c r="AK364" s="33"/>
      <c r="AL364" s="26"/>
      <c r="AM364" s="26"/>
      <c r="AN364" s="33"/>
      <c r="AO364" s="26"/>
      <c r="AP364" s="26"/>
      <c r="AQ364" s="26"/>
      <c r="AR364" s="26"/>
      <c r="AS364" s="26"/>
      <c r="AT364" s="33"/>
      <c r="AU364" s="26"/>
      <c r="AV364" s="26"/>
      <c r="AW364" s="26"/>
      <c r="AX364" s="26"/>
      <c r="AY364" s="26"/>
      <c r="AZ364" s="26"/>
      <c r="BA364" s="26"/>
      <c r="BB364" s="26"/>
      <c r="BC364" s="41"/>
      <c r="BE364" s="17" t="str">
        <f ca="1">IF($B367="","非表示","表示")</f>
        <v>非表示</v>
      </c>
    </row>
    <row r="365" spans="1:57" ht="23.25" customHeight="1">
      <c r="B365" s="176" t="s">
        <v>60</v>
      </c>
      <c r="C365" s="176"/>
      <c r="D365" s="176"/>
      <c r="E365" s="176"/>
      <c r="F365" s="176"/>
      <c r="G365" s="176"/>
      <c r="H365" s="176"/>
      <c r="I365" s="176"/>
      <c r="J365" s="176"/>
      <c r="K365" s="176" t="s">
        <v>61</v>
      </c>
      <c r="L365" s="176"/>
      <c r="M365" s="176"/>
      <c r="N365" s="176"/>
      <c r="O365" s="176"/>
      <c r="P365" s="176"/>
      <c r="Q365" s="176"/>
      <c r="R365" s="176"/>
      <c r="S365" s="176"/>
      <c r="T365" s="183" t="s">
        <v>62</v>
      </c>
      <c r="U365" s="184"/>
      <c r="V365" s="184"/>
      <c r="W365" s="184"/>
      <c r="X365" s="184"/>
      <c r="Y365" s="184"/>
      <c r="Z365" s="184"/>
      <c r="AA365" s="184"/>
      <c r="AB365" s="185"/>
      <c r="AC365" s="183" t="s">
        <v>63</v>
      </c>
      <c r="AD365" s="184"/>
      <c r="AE365" s="184"/>
      <c r="AF365" s="184"/>
      <c r="AG365" s="184"/>
      <c r="AH365" s="184"/>
      <c r="AI365" s="184"/>
      <c r="AJ365" s="184"/>
      <c r="AK365" s="185"/>
      <c r="AL365" s="183" t="s">
        <v>64</v>
      </c>
      <c r="AM365" s="184"/>
      <c r="AN365" s="184"/>
      <c r="AO365" s="184"/>
      <c r="AP365" s="184"/>
      <c r="AQ365" s="184"/>
      <c r="AR365" s="184"/>
      <c r="AS365" s="184"/>
      <c r="AT365" s="185"/>
      <c r="AU365" s="176" t="s">
        <v>47</v>
      </c>
      <c r="AV365" s="176"/>
      <c r="AW365" s="176"/>
      <c r="AX365" s="176"/>
      <c r="AY365" s="176"/>
      <c r="AZ365" s="176"/>
      <c r="BA365" s="176"/>
      <c r="BB365" s="176"/>
      <c r="BC365" s="176"/>
      <c r="BE365" s="17" t="str">
        <f ca="1">IF($B367="","非表示","表示")</f>
        <v>非表示</v>
      </c>
    </row>
    <row r="366" spans="1:57" ht="23.25" customHeight="1">
      <c r="B366" s="176"/>
      <c r="C366" s="176"/>
      <c r="D366" s="176"/>
      <c r="E366" s="176"/>
      <c r="F366" s="176"/>
      <c r="G366" s="176"/>
      <c r="H366" s="176"/>
      <c r="I366" s="176"/>
      <c r="J366" s="176"/>
      <c r="K366" s="190" t="s">
        <v>38</v>
      </c>
      <c r="L366" s="190"/>
      <c r="M366" s="190"/>
      <c r="N366" s="190" t="s">
        <v>65</v>
      </c>
      <c r="O366" s="191"/>
      <c r="P366" s="190" t="s">
        <v>49</v>
      </c>
      <c r="Q366" s="190"/>
      <c r="R366" s="190"/>
      <c r="S366" s="190"/>
      <c r="T366" s="183" t="s">
        <v>38</v>
      </c>
      <c r="U366" s="184"/>
      <c r="V366" s="185"/>
      <c r="W366" s="176" t="s">
        <v>65</v>
      </c>
      <c r="X366" s="183"/>
      <c r="Y366" s="176" t="s">
        <v>49</v>
      </c>
      <c r="Z366" s="176"/>
      <c r="AA366" s="176"/>
      <c r="AB366" s="176"/>
      <c r="AC366" s="183" t="s">
        <v>38</v>
      </c>
      <c r="AD366" s="184"/>
      <c r="AE366" s="185"/>
      <c r="AF366" s="176" t="s">
        <v>65</v>
      </c>
      <c r="AG366" s="183"/>
      <c r="AH366" s="176" t="s">
        <v>49</v>
      </c>
      <c r="AI366" s="176"/>
      <c r="AJ366" s="176"/>
      <c r="AK366" s="176"/>
      <c r="AL366" s="183" t="s">
        <v>38</v>
      </c>
      <c r="AM366" s="184"/>
      <c r="AN366" s="185"/>
      <c r="AO366" s="176" t="s">
        <v>65</v>
      </c>
      <c r="AP366" s="183"/>
      <c r="AQ366" s="176" t="s">
        <v>49</v>
      </c>
      <c r="AR366" s="176"/>
      <c r="AS366" s="176"/>
      <c r="AT366" s="176"/>
      <c r="AU366" s="176"/>
      <c r="AV366" s="176"/>
      <c r="AW366" s="176"/>
      <c r="AX366" s="176"/>
      <c r="AY366" s="176"/>
      <c r="AZ366" s="176"/>
      <c r="BA366" s="176"/>
      <c r="BB366" s="176"/>
      <c r="BC366" s="176"/>
      <c r="BE366" s="17" t="str">
        <f ca="1">IF($B367="","非表示","表示")</f>
        <v>非表示</v>
      </c>
    </row>
    <row r="367" spans="1:57" ht="46.5" customHeight="1">
      <c r="A367" s="17">
        <f ca="1">$A348+1</f>
        <v>118</v>
      </c>
      <c r="B367" s="192" t="str">
        <f ca="1">IF(AND(VLOOKUP(A367,入力シート➁!$A:$B,COLUMN(入力シート➁!$B$5),0)=0,AU367=""),"",IF(AND(VLOOKUP(A367,入力シート➁!$A:$B,COLUMN(入力シート➁!$B$5),0)=0,AU367&lt;&gt;""),IFERROR(IF(AND(OFFSET(B367,-2,0,1,1)=$B$14,OFFSET(B367,-19,0,1,1)="　　　　　　　〃"),OFFSET(B367,-20,0,1,1),IF(AND(OFFSET(B367,-2,0,1,1)=$B$14,OFFSET(B367,-19,0,1,1)&lt;&gt;"　　　　　　　〃"),OFFSET(B367,-19,0,1,1),"　　　　　　　〃")),"　　　　　　　〃"),(VLOOKUP(A367,入力シート➁!$A:$B,COLUMN(入力シート➁!$B$5),0))))</f>
        <v/>
      </c>
      <c r="C367" s="193"/>
      <c r="D367" s="193"/>
      <c r="E367" s="193"/>
      <c r="F367" s="193"/>
      <c r="G367" s="193"/>
      <c r="H367" s="193"/>
      <c r="I367" s="193"/>
      <c r="J367" s="194"/>
      <c r="K367" s="121" t="str">
        <f ca="1">IF(M367="","",IFERROR(VLOOKUP($A367,入力シート➁!$A:$R,COLUMN(入力シート➁!$C$7),0),""))</f>
        <v/>
      </c>
      <c r="L367" s="122" t="str">
        <f ca="1">IF(OR(P367="",VLOOKUP(A367,入力シート➁!$A:$R,COLUMN(入力シート➁!D358),0)=0),"",VLOOKUP(A367,入力シート➁!$A:$R,COLUMN(入力シート➁!D358),0))</f>
        <v/>
      </c>
      <c r="M367" s="123" t="str">
        <f ca="1">IF(L367="","",VLOOKUP($A367,入力シート➁!$A:$R,COLUMN(入力シート➁!$E$7),0))</f>
        <v/>
      </c>
      <c r="N367" s="195" t="str">
        <f t="shared" ref="N367:N375" ca="1" si="65">IFERROR(IF(OR(P367="",P367&lt;=0),"",IF(AND(M367="V",K367&lt;&gt;""),ROUNDUP(P367/(VALUE(LEFT(K367,FIND("m",K367)-1))*L367),0),ROUNDUP(P367/L367,0))),"")</f>
        <v/>
      </c>
      <c r="O367" s="196"/>
      <c r="P367" s="197" t="str">
        <f ca="1">IF(VLOOKUP($A367,入力シート➁!$A:$R,COLUMN(入力シート➁!F358),0)=0,"",IF(VLOOKUP($A367,入力シート➁!$A:$R,COLUMN(入力シート➁!F358),0)&lt;0,"("&amp;-VLOOKUP($A367,入力シート➁!$A:$R,COLUMN(入力シート➁!F358),0)&amp;VLOOKUP($A367,入力シート➁!$A:$R,COLUMN(入力シート➁!G358),0)&amp;")",VLOOKUP($A367,入力シート➁!$A:$R,COLUMN(入力シート➁!F358),0)))</f>
        <v/>
      </c>
      <c r="Q367" s="198"/>
      <c r="R367" s="198"/>
      <c r="S367" s="124" t="str">
        <f ca="1">IF(OR(P367="",COUNT(P367)=0),"",VLOOKUP($A367,入力シート➁!$A:$R,COLUMN(入力シート➁!G358),0))</f>
        <v/>
      </c>
      <c r="T367" s="121" t="str">
        <f ca="1">IF(V367="","",IFERROR(VLOOKUP($A367,入力シート➁!$A:$R,COLUMN(入力シート➁!$C$7),0),""))</f>
        <v/>
      </c>
      <c r="U367" s="125" t="str">
        <f ca="1">IF(OR(Y367="",VLOOKUP(A367,入力シート➁!$A:$R,COLUMN(入力シート➁!D358),0)=0),"",VLOOKUP(A367,入力シート➁!$A:$R,COLUMN(入力シート➁!D358),0))</f>
        <v/>
      </c>
      <c r="V367" s="123" t="str">
        <f ca="1">IF(U367="","",VLOOKUP($A367,入力シート➁!$A:$R,COLUMN(入力シート➁!$E$7),0))</f>
        <v/>
      </c>
      <c r="W367" s="195" t="str">
        <f t="shared" ref="W367:W375" ca="1" si="66">IFERROR(IF(OR(Y367="",Y367&lt;=0),"",IF(AND(V367="V",T367&lt;&gt;""),ROUNDUP(Y367/(VALUE(LEFT(T367,FIND("m",T367)-1))*U367),0),ROUNDUP(Y367/U367,0))),"")</f>
        <v/>
      </c>
      <c r="X367" s="199"/>
      <c r="Y367" s="197" t="str">
        <f ca="1">IF(VLOOKUP($A367,入力シート➁!$A:$R,COLUMN(入力シート➁!H358),0)=0,"",IF(VLOOKUP($A367,入力シート➁!$A:$R,COLUMN(入力シート➁!H358),0)&lt;0,"("&amp;-VLOOKUP($A367,入力シート➁!$A:$R,COLUMN(入力シート➁!H358),0)&amp;VLOOKUP($A367,入力シート➁!$A:$R,COLUMN(入力シート➁!I358),0)&amp;")",VLOOKUP($A367,入力シート➁!$A:$R,COLUMN(入力シート➁!H358),0)))</f>
        <v/>
      </c>
      <c r="Z367" s="198"/>
      <c r="AA367" s="198"/>
      <c r="AB367" s="124" t="str">
        <f ca="1">IF(OR(Y367="",COUNT(Y367)=0),"",VLOOKUP($A367,入力シート➁!$A:$R,COLUMN(入力シート➁!G358),0))</f>
        <v/>
      </c>
      <c r="AC367" s="121" t="str">
        <f ca="1">IF(AE367="","",IFERROR(VLOOKUP($A367,入力シート➁!$A:$R,COLUMN(入力シート➁!$C$7),0),""))</f>
        <v/>
      </c>
      <c r="AD367" s="125" t="str">
        <f ca="1">IF(OR(AH367="",VLOOKUP(A367,入力シート➁!$A:$R,COLUMN(入力シート➁!D358),0)=0),"",VLOOKUP(A367,入力シート➁!$A:$R,COLUMN(入力シート➁!D358),0))</f>
        <v/>
      </c>
      <c r="AE367" s="123" t="str">
        <f ca="1">IF(AD367="","",VLOOKUP($A367,入力シート➁!$A:$R,COLUMN(入力シート➁!$E$7),0))</f>
        <v/>
      </c>
      <c r="AF367" s="195" t="str">
        <f t="shared" ref="AF367:AF375" ca="1" si="67">IFERROR(IF(OR(AH367="",AH367&lt;=0),"",IF(AND(AE367="V",AC367&lt;&gt;""),ROUNDUP(AH367/(VALUE(LEFT(AC367,FIND("m",AC367)-1))*AD367),0),ROUNDUP(AH367/AD367,0))),"")</f>
        <v/>
      </c>
      <c r="AG367" s="199"/>
      <c r="AH367" s="197" t="str">
        <f ca="1">IF(VLOOKUP($A367,入力シート➁!$A:$R,COLUMN(入力シート➁!J358),0)=0,"",IF(VLOOKUP($A367,入力シート➁!$A:$R,COLUMN(入力シート➁!J358),0)&lt;0,"("&amp;-VLOOKUP($A367,入力シート➁!$A:$R,COLUMN(入力シート➁!J358),0)&amp;VLOOKUP($A367,入力シート➁!$A:$R,COLUMN(入力シート➁!K358),0)&amp;")",VLOOKUP($A367,入力シート➁!$A:$R,COLUMN(入力シート➁!J358),0)))</f>
        <v/>
      </c>
      <c r="AI367" s="198"/>
      <c r="AJ367" s="198"/>
      <c r="AK367" s="124" t="str">
        <f ca="1">IF(OR(AH367="",COUNT(AH367)=0),"",VLOOKUP($A367,入力シート➁!$A:$R,COLUMN(入力シート➁!G358),0))</f>
        <v/>
      </c>
      <c r="AL367" s="121" t="str">
        <f ca="1">IF(AN367="","",IFERROR(VLOOKUP($A367,入力シート➁!$A:$R,COLUMN(入力シート➁!$C$7),0),""))</f>
        <v/>
      </c>
      <c r="AM367" s="125" t="str">
        <f ca="1">IF(OR(AQ367=0,AQ367="",VLOOKUP(A367,入力シート➁!$A:$R,COLUMN(入力シート➁!D358),0)=0),"",VLOOKUP(A367,入力シート➁!$A:$R,COLUMN(入力シート➁!D358),0))</f>
        <v/>
      </c>
      <c r="AN367" s="123" t="str">
        <f ca="1">IF(AM367="","",VLOOKUP($A367,入力シート➁!$A:$R,COLUMN(入力シート➁!$E$7),0))</f>
        <v/>
      </c>
      <c r="AO367" s="195" t="str">
        <f t="shared" ref="AO367:AO375" ca="1" si="68">IFERROR(IF(OR(AQ367="",AQ367&lt;=0),"",IF(AND(AN367="V",AL367&lt;&gt;""),ROUNDUP(AQ367/(VALUE(LEFT(AL367,FIND("m",AL367)-1))*AM367),0),ROUNDUP(AQ367/AM367,0))),"")</f>
        <v/>
      </c>
      <c r="AP367" s="199"/>
      <c r="AQ367" s="197" t="str">
        <f ca="1">IF(AND(VLOOKUP($A367,入力シート➁!$A:$R,COLUMN(入力シート➁!L358),0)=0,VLOOKUP($A367,入力シート➁!$A:$R,COLUMN(入力シート➁!B358),0)=""),"",IF(VLOOKUP($A367,入力シート➁!$A:$R,COLUMN(入力シート➁!L358),0)&lt;0,"("&amp;-VLOOKUP($A367,入力シート➁!$A:$R,COLUMN(入力シート➁!L358),0)&amp;VLOOKUP($A367,入力シート➁!$A:$R,COLUMN(入力シート➁!M358),0)&amp;")",VLOOKUP($A367,入力シート➁!$A:$R,COLUMN(入力シート➁!L358),0)))</f>
        <v/>
      </c>
      <c r="AR367" s="198"/>
      <c r="AS367" s="198"/>
      <c r="AT367" s="124" t="str">
        <f ca="1">IF(OR(AQ367="",COUNT(AQ367)=0),"",VLOOKUP($A367,入力シート➁!$A:$R,COLUMN(入力シート➁!G358),0))</f>
        <v/>
      </c>
      <c r="AU367" s="200" t="str">
        <f ca="1">IF(VLOOKUP(A367,入力シート➁!$A:$R,COLUMN(入力シート➁!R358),0)=0,"",VLOOKUP(A367,入力シート➁!$A:$R,COLUMN(入力シート➁!R358),0))</f>
        <v/>
      </c>
      <c r="AV367" s="200"/>
      <c r="AW367" s="200"/>
      <c r="AX367" s="200"/>
      <c r="AY367" s="200"/>
      <c r="AZ367" s="200"/>
      <c r="BA367" s="200"/>
      <c r="BB367" s="200"/>
      <c r="BC367" s="200"/>
      <c r="BE367" s="17" t="str">
        <f ca="1">IF($B367="","非表示","表示")</f>
        <v>非表示</v>
      </c>
    </row>
    <row r="368" spans="1:57" ht="46.5" customHeight="1">
      <c r="A368" s="17">
        <f t="shared" ref="A368:A375" ca="1" si="69">OFFSET(A368,-1,0,1,1)+1</f>
        <v>119</v>
      </c>
      <c r="B368" s="192" t="str">
        <f ca="1">IF(AND(VLOOKUP(A368,入力シート➁!$A:$B,COLUMN(入力シート➁!$B$5),0)=0,AU368=""),"",IF(AND(VLOOKUP(A368,入力シート➁!$A:$B,COLUMN(入力シート➁!$B$5),0)=0,AU368&lt;&gt;""),IFERROR(IF(AND(OFFSET(B368,-2,0,1,1)=$B$14,OFFSET(B368,-19,0,1,1)="　　　　　　　〃"),OFFSET(B368,-20,0,1,1),IF(AND(OFFSET(B368,-2,0,1,1)=$B$14,OFFSET(B368,-19,0,1,1)&lt;&gt;"　　　　　　　〃"),OFFSET(B368,-19,0,1,1),"　　　　　　　〃")),"　　　　　　　〃"),(VLOOKUP(A368,入力シート➁!$A:$B,COLUMN(入力シート➁!$B$5),0))))</f>
        <v/>
      </c>
      <c r="C368" s="193"/>
      <c r="D368" s="193"/>
      <c r="E368" s="193"/>
      <c r="F368" s="193"/>
      <c r="G368" s="193"/>
      <c r="H368" s="193"/>
      <c r="I368" s="193"/>
      <c r="J368" s="194"/>
      <c r="K368" s="121" t="str">
        <f ca="1">IF(M368="","",IFERROR(VLOOKUP($A368,入力シート➁!$A:$R,COLUMN(入力シート➁!$C$7),0),""))</f>
        <v/>
      </c>
      <c r="L368" s="122" t="str">
        <f ca="1">IF(OR(P368="",VLOOKUP(A368,入力シート➁!$A:$R,COLUMN(入力シート➁!D359),0)=0),"",VLOOKUP(A368,入力シート➁!$A:$R,COLUMN(入力シート➁!D359),0))</f>
        <v/>
      </c>
      <c r="M368" s="123" t="str">
        <f ca="1">IF(L368="","",VLOOKUP($A368,入力シート➁!$A:$R,COLUMN(入力シート➁!$E$7),0))</f>
        <v/>
      </c>
      <c r="N368" s="195" t="str">
        <f t="shared" ca="1" si="65"/>
        <v/>
      </c>
      <c r="O368" s="196"/>
      <c r="P368" s="197" t="str">
        <f ca="1">IF(VLOOKUP($A368,入力シート➁!$A:$R,COLUMN(入力シート➁!F359),0)=0,"",IF(VLOOKUP($A368,入力シート➁!$A:$R,COLUMN(入力シート➁!F359),0)&lt;0,"("&amp;-VLOOKUP($A368,入力シート➁!$A:$R,COLUMN(入力シート➁!F359),0)&amp;VLOOKUP($A368,入力シート➁!$A:$R,COLUMN(入力シート➁!G359),0)&amp;")",VLOOKUP($A368,入力シート➁!$A:$R,COLUMN(入力シート➁!F359),0)))</f>
        <v/>
      </c>
      <c r="Q368" s="198"/>
      <c r="R368" s="198"/>
      <c r="S368" s="124" t="str">
        <f ca="1">IF(OR(P368="",COUNT(P368)=0),"",VLOOKUP(A368,入力シート➁!$A:$R,COLUMN(入力シート➁!G359),0))</f>
        <v/>
      </c>
      <c r="T368" s="121" t="str">
        <f ca="1">IF(V368="","",IFERROR(VLOOKUP($A368,入力シート➁!$A:$R,COLUMN(入力シート➁!$C$7),0),""))</f>
        <v/>
      </c>
      <c r="U368" s="125" t="str">
        <f ca="1">IF(OR(Y368="",VLOOKUP(A368,入力シート➁!$A:$R,COLUMN(入力シート➁!D359),0)=0),"",VLOOKUP(A368,入力シート➁!$A:$R,COLUMN(入力シート➁!D359),0))</f>
        <v/>
      </c>
      <c r="V368" s="123" t="str">
        <f ca="1">IF(U368="","",VLOOKUP($A368,入力シート➁!$A:$R,COLUMN(入力シート➁!$E$7),0))</f>
        <v/>
      </c>
      <c r="W368" s="195" t="str">
        <f t="shared" ca="1" si="66"/>
        <v/>
      </c>
      <c r="X368" s="199"/>
      <c r="Y368" s="197" t="str">
        <f ca="1">IF(VLOOKUP($A368,入力シート➁!$A:$R,COLUMN(入力シート➁!H359),0)=0,"",IF(VLOOKUP($A368,入力シート➁!$A:$R,COLUMN(入力シート➁!H359),0)&lt;0,"("&amp;-VLOOKUP($A368,入力シート➁!$A:$R,COLUMN(入力シート➁!H359),0)&amp;VLOOKUP($A368,入力シート➁!$A:$R,COLUMN(入力シート➁!I359),0)&amp;")",VLOOKUP($A368,入力シート➁!$A:$R,COLUMN(入力シート➁!H359),0)))</f>
        <v/>
      </c>
      <c r="Z368" s="198"/>
      <c r="AA368" s="198"/>
      <c r="AB368" s="124" t="str">
        <f ca="1">IF(OR(Y368="",COUNT(Y368)=0),"",VLOOKUP($A368,入力シート➁!$A:$R,COLUMN(入力シート➁!G359),0))</f>
        <v/>
      </c>
      <c r="AC368" s="121" t="str">
        <f ca="1">IF(AE368="","",IFERROR(VLOOKUP($A368,入力シート➁!$A:$R,COLUMN(入力シート➁!$C$7),0),""))</f>
        <v/>
      </c>
      <c r="AD368" s="125" t="str">
        <f ca="1">IF(OR(AH368="",VLOOKUP(A368,入力シート➁!$A:$R,COLUMN(入力シート➁!D359),0)=0),"",VLOOKUP(A368,入力シート➁!$A:$R,COLUMN(入力シート➁!D359),0))</f>
        <v/>
      </c>
      <c r="AE368" s="123" t="str">
        <f ca="1">IF(AD368="","",VLOOKUP($A368,入力シート➁!$A:$R,COLUMN(入力シート➁!$E$7),0))</f>
        <v/>
      </c>
      <c r="AF368" s="195" t="str">
        <f t="shared" ca="1" si="67"/>
        <v/>
      </c>
      <c r="AG368" s="199"/>
      <c r="AH368" s="197" t="str">
        <f ca="1">IF(VLOOKUP($A368,入力シート➁!$A:$R,COLUMN(入力シート➁!J359),0)=0,"",IF(VLOOKUP($A368,入力シート➁!$A:$R,COLUMN(入力シート➁!J359),0)&lt;0,"("&amp;-VLOOKUP($A368,入力シート➁!$A:$R,COLUMN(入力シート➁!J359),0)&amp;VLOOKUP($A368,入力シート➁!$A:$R,COLUMN(入力シート➁!K359),0)&amp;")",VLOOKUP($A368,入力シート➁!$A:$R,COLUMN(入力シート➁!J359),0)))</f>
        <v/>
      </c>
      <c r="AI368" s="198"/>
      <c r="AJ368" s="198"/>
      <c r="AK368" s="124" t="str">
        <f ca="1">IF(OR(AH368="",COUNT(AH368)=0),"",VLOOKUP($A368,入力シート➁!$A:$R,COLUMN(入力シート➁!G359),0))</f>
        <v/>
      </c>
      <c r="AL368" s="121" t="str">
        <f ca="1">IF(AN368="","",IFERROR(VLOOKUP($A368,入力シート➁!$A:$R,COLUMN(入力シート➁!$C$7),0),""))</f>
        <v/>
      </c>
      <c r="AM368" s="125" t="str">
        <f ca="1">IF(OR(AQ368=0,AQ368="",VLOOKUP(A368,入力シート➁!$A:$R,COLUMN(入力シート➁!D359),0)=0),"",VLOOKUP(A368,入力シート➁!$A:$R,COLUMN(入力シート➁!D359),0))</f>
        <v/>
      </c>
      <c r="AN368" s="123" t="str">
        <f ca="1">IF(AM368="","",VLOOKUP($A368,入力シート➁!$A:$R,COLUMN(入力シート➁!$E$7),0))</f>
        <v/>
      </c>
      <c r="AO368" s="195" t="str">
        <f t="shared" ca="1" si="68"/>
        <v/>
      </c>
      <c r="AP368" s="199"/>
      <c r="AQ368" s="197" t="str">
        <f ca="1">IF(AND(VLOOKUP($A368,入力シート➁!$A:$R,COLUMN(入力シート➁!L359),0)=0,VLOOKUP($A368,入力シート➁!$A:$R,COLUMN(入力シート➁!B359),0)=""),"",IF(VLOOKUP($A368,入力シート➁!$A:$R,COLUMN(入力シート➁!L359),0)&lt;0,"("&amp;-VLOOKUP($A368,入力シート➁!$A:$R,COLUMN(入力シート➁!L359),0)&amp;VLOOKUP($A368,入力シート➁!$A:$R,COLUMN(入力シート➁!M359),0)&amp;")",VLOOKUP($A368,入力シート➁!$A:$R,COLUMN(入力シート➁!L359),0)))</f>
        <v/>
      </c>
      <c r="AR368" s="198"/>
      <c r="AS368" s="198"/>
      <c r="AT368" s="124" t="str">
        <f ca="1">IF(OR(AQ368="",COUNT(AQ368)=0),"",VLOOKUP($A368,入力シート➁!$A:$R,COLUMN(入力シート➁!G359),0))</f>
        <v/>
      </c>
      <c r="AU368" s="200" t="str">
        <f ca="1">IF(VLOOKUP(A368,入力シート➁!$A:$R,COLUMN(入力シート➁!R359),0)=0,"",VLOOKUP(A368,入力シート➁!$A:$R,COLUMN(入力シート➁!R359),0))</f>
        <v/>
      </c>
      <c r="AV368" s="200"/>
      <c r="AW368" s="200"/>
      <c r="AX368" s="200"/>
      <c r="AY368" s="200"/>
      <c r="AZ368" s="200"/>
      <c r="BA368" s="200"/>
      <c r="BB368" s="200"/>
      <c r="BC368" s="200"/>
      <c r="BE368" s="17" t="str">
        <f ca="1">IF($B367="","非表示","表示")</f>
        <v>非表示</v>
      </c>
    </row>
    <row r="369" spans="1:57" ht="46.5" customHeight="1">
      <c r="A369" s="17">
        <f t="shared" ca="1" si="69"/>
        <v>120</v>
      </c>
      <c r="B369" s="192" t="str">
        <f ca="1">IF(AND(VLOOKUP(A369,入力シート➁!$A:$B,COLUMN(入力シート➁!$B$5),0)=0,AU369=""),"",IF(AND(VLOOKUP(A369,入力シート➁!$A:$B,COLUMN(入力シート➁!$B$5),0)=0,AU369&lt;&gt;""),IFERROR(IF(AND(OFFSET(B369,-2,0,1,1)=$B$14,OFFSET(B369,-19,0,1,1)="　　　　　　　〃"),OFFSET(B369,-20,0,1,1),IF(AND(OFFSET(B369,-2,0,1,1)=$B$14,OFFSET(B369,-19,0,1,1)&lt;&gt;"　　　　　　　〃"),OFFSET(B369,-19,0,1,1),"　　　　　　　〃")),"　　　　　　　〃"),(VLOOKUP(A369,入力シート➁!$A:$B,COLUMN(入力シート➁!$B$5),0))))</f>
        <v/>
      </c>
      <c r="C369" s="193"/>
      <c r="D369" s="193"/>
      <c r="E369" s="193"/>
      <c r="F369" s="193"/>
      <c r="G369" s="193"/>
      <c r="H369" s="193"/>
      <c r="I369" s="193"/>
      <c r="J369" s="194"/>
      <c r="K369" s="121" t="str">
        <f ca="1">IF(M369="","",IFERROR(VLOOKUP($A369,入力シート➁!$A:$R,COLUMN(入力シート➁!$C$7),0),""))</f>
        <v/>
      </c>
      <c r="L369" s="122" t="str">
        <f ca="1">IF(OR(P369="",VLOOKUP(A369,入力シート➁!$A:$R,COLUMN(入力シート➁!D360),0)=0),"",VLOOKUP(A369,入力シート➁!$A:$R,COLUMN(入力シート➁!D360),0))</f>
        <v/>
      </c>
      <c r="M369" s="123" t="str">
        <f ca="1">IF(L369="","",VLOOKUP($A369,入力シート➁!$A:$R,COLUMN(入力シート➁!$E$7),0))</f>
        <v/>
      </c>
      <c r="N369" s="195" t="str">
        <f t="shared" ca="1" si="65"/>
        <v/>
      </c>
      <c r="O369" s="196"/>
      <c r="P369" s="197" t="str">
        <f ca="1">IF(VLOOKUP($A369,入力シート➁!$A:$R,COLUMN(入力シート➁!F360),0)=0,"",IF(VLOOKUP($A369,入力シート➁!$A:$R,COLUMN(入力シート➁!F360),0)&lt;0,"("&amp;-VLOOKUP($A369,入力シート➁!$A:$R,COLUMN(入力シート➁!F360),0)&amp;VLOOKUP($A369,入力シート➁!$A:$R,COLUMN(入力シート➁!G360),0)&amp;")",VLOOKUP($A369,入力シート➁!$A:$R,COLUMN(入力シート➁!F360),0)))</f>
        <v/>
      </c>
      <c r="Q369" s="198"/>
      <c r="R369" s="198"/>
      <c r="S369" s="124" t="str">
        <f ca="1">IF(OR(P369="",COUNT(P369)=0),"",VLOOKUP(A369,入力シート➁!$A:$R,COLUMN(入力シート➁!G360),0))</f>
        <v/>
      </c>
      <c r="T369" s="121" t="str">
        <f ca="1">IF(V369="","",IFERROR(VLOOKUP($A369,入力シート➁!$A:$R,COLUMN(入力シート➁!$C$7),0),""))</f>
        <v/>
      </c>
      <c r="U369" s="125" t="str">
        <f ca="1">IF(OR(Y369="",VLOOKUP(A369,入力シート➁!$A:$R,COLUMN(入力シート➁!D360),0)=0),"",VLOOKUP(A369,入力シート➁!$A:$R,COLUMN(入力シート➁!D360),0))</f>
        <v/>
      </c>
      <c r="V369" s="123" t="str">
        <f ca="1">IF(U369="","",VLOOKUP($A369,入力シート➁!$A:$R,COLUMN(入力シート➁!$E$7),0))</f>
        <v/>
      </c>
      <c r="W369" s="195" t="str">
        <f t="shared" ca="1" si="66"/>
        <v/>
      </c>
      <c r="X369" s="199"/>
      <c r="Y369" s="197" t="str">
        <f ca="1">IF(VLOOKUP($A369,入力シート➁!$A:$R,COLUMN(入力シート➁!H360),0)=0,"",IF(VLOOKUP($A369,入力シート➁!$A:$R,COLUMN(入力シート➁!H360),0)&lt;0,"("&amp;-VLOOKUP($A369,入力シート➁!$A:$R,COLUMN(入力シート➁!H360),0)&amp;VLOOKUP($A369,入力シート➁!$A:$R,COLUMN(入力シート➁!I360),0)&amp;")",VLOOKUP($A369,入力シート➁!$A:$R,COLUMN(入力シート➁!H360),0)))</f>
        <v/>
      </c>
      <c r="Z369" s="198"/>
      <c r="AA369" s="198"/>
      <c r="AB369" s="124" t="str">
        <f ca="1">IF(OR(Y369="",COUNT(Y369)=0),"",VLOOKUP($A369,入力シート➁!$A:$R,COLUMN(入力シート➁!G360),0))</f>
        <v/>
      </c>
      <c r="AC369" s="121" t="str">
        <f ca="1">IF(AE369="","",IFERROR(VLOOKUP($A369,入力シート➁!$A:$R,COLUMN(入力シート➁!$C$7),0),""))</f>
        <v/>
      </c>
      <c r="AD369" s="125" t="str">
        <f ca="1">IF(OR(AH369="",VLOOKUP(A369,入力シート➁!$A:$R,COLUMN(入力シート➁!D360),0)=0),"",VLOOKUP(A369,入力シート➁!$A:$R,COLUMN(入力シート➁!D360),0))</f>
        <v/>
      </c>
      <c r="AE369" s="123" t="str">
        <f ca="1">IF(AD369="","",VLOOKUP($A369,入力シート➁!$A:$R,COLUMN(入力シート➁!$E$7),0))</f>
        <v/>
      </c>
      <c r="AF369" s="195" t="str">
        <f t="shared" ca="1" si="67"/>
        <v/>
      </c>
      <c r="AG369" s="199"/>
      <c r="AH369" s="197" t="str">
        <f ca="1">IF(VLOOKUP($A369,入力シート➁!$A:$R,COLUMN(入力シート➁!J360),0)=0,"",IF(VLOOKUP($A369,入力シート➁!$A:$R,COLUMN(入力シート➁!J360),0)&lt;0,"("&amp;-VLOOKUP($A369,入力シート➁!$A:$R,COLUMN(入力シート➁!J360),0)&amp;VLOOKUP($A369,入力シート➁!$A:$R,COLUMN(入力シート➁!K360),0)&amp;")",VLOOKUP($A369,入力シート➁!$A:$R,COLUMN(入力シート➁!J360),0)))</f>
        <v/>
      </c>
      <c r="AI369" s="198"/>
      <c r="AJ369" s="198"/>
      <c r="AK369" s="124" t="str">
        <f ca="1">IF(OR(AH369="",COUNT(AH369)=0),"",VLOOKUP($A369,入力シート➁!$A:$R,COLUMN(入力シート➁!G360),0))</f>
        <v/>
      </c>
      <c r="AL369" s="121" t="str">
        <f ca="1">IF(AN369="","",IFERROR(VLOOKUP($A369,入力シート➁!$A:$R,COLUMN(入力シート➁!$C$7),0),""))</f>
        <v/>
      </c>
      <c r="AM369" s="125" t="str">
        <f ca="1">IF(OR(AQ369=0,AQ369="",VLOOKUP(A369,入力シート➁!$A:$R,COLUMN(入力シート➁!D360),0)=0),"",VLOOKUP(A369,入力シート➁!$A:$R,COLUMN(入力シート➁!D360),0))</f>
        <v/>
      </c>
      <c r="AN369" s="123" t="str">
        <f ca="1">IF(AM369="","",VLOOKUP($A369,入力シート➁!$A:$R,COLUMN(入力シート➁!$E$7),0))</f>
        <v/>
      </c>
      <c r="AO369" s="195" t="str">
        <f t="shared" ca="1" si="68"/>
        <v/>
      </c>
      <c r="AP369" s="199"/>
      <c r="AQ369" s="197" t="str">
        <f ca="1">IF(AND(VLOOKUP($A369,入力シート➁!$A:$R,COLUMN(入力シート➁!L360),0)=0,VLOOKUP($A369,入力シート➁!$A:$R,COLUMN(入力シート➁!B360),0)=""),"",IF(VLOOKUP($A369,入力シート➁!$A:$R,COLUMN(入力シート➁!L360),0)&lt;0,"("&amp;-VLOOKUP($A369,入力シート➁!$A:$R,COLUMN(入力シート➁!L360),0)&amp;VLOOKUP($A369,入力シート➁!$A:$R,COLUMN(入力シート➁!M360),0)&amp;")",VLOOKUP($A369,入力シート➁!$A:$R,COLUMN(入力シート➁!L360),0)))</f>
        <v/>
      </c>
      <c r="AR369" s="198"/>
      <c r="AS369" s="198"/>
      <c r="AT369" s="124" t="str">
        <f ca="1">IF(OR(AQ369="",COUNT(AQ369)=0),"",VLOOKUP($A369,入力シート➁!$A:$R,COLUMN(入力シート➁!G360),0))</f>
        <v/>
      </c>
      <c r="AU369" s="200" t="str">
        <f ca="1">IF(VLOOKUP(A369,入力シート➁!$A:$R,COLUMN(入力シート➁!R360),0)=0,"",VLOOKUP(A369,入力シート➁!$A:$R,COLUMN(入力シート➁!R360),0))</f>
        <v/>
      </c>
      <c r="AV369" s="200"/>
      <c r="AW369" s="200"/>
      <c r="AX369" s="200"/>
      <c r="AY369" s="200"/>
      <c r="AZ369" s="200"/>
      <c r="BA369" s="200"/>
      <c r="BB369" s="200"/>
      <c r="BC369" s="200"/>
      <c r="BE369" s="17" t="str">
        <f ca="1">IF($B367="","非表示","表示")</f>
        <v>非表示</v>
      </c>
    </row>
    <row r="370" spans="1:57" ht="46.5" customHeight="1">
      <c r="A370" s="17">
        <f t="shared" ca="1" si="69"/>
        <v>121</v>
      </c>
      <c r="B370" s="192" t="str">
        <f ca="1">IF(AND(VLOOKUP(A370,入力シート➁!$A:$B,COLUMN(入力シート➁!$B$5),0)=0,AU370=""),"",IF(AND(VLOOKUP(A370,入力シート➁!$A:$B,COLUMN(入力シート➁!$B$5),0)=0,AU370&lt;&gt;""),IFERROR(IF(AND(OFFSET(B370,-2,0,1,1)=$B$14,OFFSET(B370,-19,0,1,1)="　　　　　　　〃"),OFFSET(B370,-20,0,1,1),IF(AND(OFFSET(B370,-2,0,1,1)=$B$14,OFFSET(B370,-19,0,1,1)&lt;&gt;"　　　　　　　〃"),OFFSET(B370,-19,0,1,1),"　　　　　　　〃")),"　　　　　　　〃"),(VLOOKUP(A370,入力シート➁!$A:$B,COLUMN(入力シート➁!$B$5),0))))</f>
        <v/>
      </c>
      <c r="C370" s="193"/>
      <c r="D370" s="193"/>
      <c r="E370" s="193"/>
      <c r="F370" s="193"/>
      <c r="G370" s="193"/>
      <c r="H370" s="193"/>
      <c r="I370" s="193"/>
      <c r="J370" s="194"/>
      <c r="K370" s="121" t="str">
        <f ca="1">IF(M370="","",IFERROR(VLOOKUP($A370,入力シート➁!$A:$R,COLUMN(入力シート➁!$C$7),0),""))</f>
        <v/>
      </c>
      <c r="L370" s="122" t="str">
        <f ca="1">IF(OR(P370="",VLOOKUP(A370,入力シート➁!$A:$R,COLUMN(入力シート➁!D361),0)=0),"",VLOOKUP(A370,入力シート➁!$A:$R,COLUMN(入力シート➁!D361),0))</f>
        <v/>
      </c>
      <c r="M370" s="123" t="str">
        <f ca="1">IF(L370="","",VLOOKUP($A370,入力シート➁!$A:$R,COLUMN(入力シート➁!$E$7),0))</f>
        <v/>
      </c>
      <c r="N370" s="195" t="str">
        <f t="shared" ca="1" si="65"/>
        <v/>
      </c>
      <c r="O370" s="196"/>
      <c r="P370" s="197" t="str">
        <f ca="1">IF(VLOOKUP($A370,入力シート➁!$A:$R,COLUMN(入力シート➁!F361),0)=0,"",IF(VLOOKUP($A370,入力シート➁!$A:$R,COLUMN(入力シート➁!F361),0)&lt;0,"("&amp;-VLOOKUP($A370,入力シート➁!$A:$R,COLUMN(入力シート➁!F361),0)&amp;VLOOKUP($A370,入力シート➁!$A:$R,COLUMN(入力シート➁!G361),0)&amp;")",VLOOKUP($A370,入力シート➁!$A:$R,COLUMN(入力シート➁!F361),0)))</f>
        <v/>
      </c>
      <c r="Q370" s="198"/>
      <c r="R370" s="198"/>
      <c r="S370" s="124" t="str">
        <f ca="1">IF(OR(P370="",COUNT(P370)=0),"",VLOOKUP(A370,入力シート➁!$A:$R,COLUMN(入力シート➁!G361),0))</f>
        <v/>
      </c>
      <c r="T370" s="121" t="str">
        <f ca="1">IF(V370="","",IFERROR(VLOOKUP($A370,入力シート➁!$A:$R,COLUMN(入力シート➁!$C$7),0),""))</f>
        <v/>
      </c>
      <c r="U370" s="125" t="str">
        <f ca="1">IF(OR(Y370="",VLOOKUP(A370,入力シート➁!$A:$R,COLUMN(入力シート➁!D361),0)=0),"",VLOOKUP(A370,入力シート➁!$A:$R,COLUMN(入力シート➁!D361),0))</f>
        <v/>
      </c>
      <c r="V370" s="123" t="str">
        <f ca="1">IF(U370="","",VLOOKUP($A370,入力シート➁!$A:$R,COLUMN(入力シート➁!$E$7),0))</f>
        <v/>
      </c>
      <c r="W370" s="195" t="str">
        <f t="shared" ca="1" si="66"/>
        <v/>
      </c>
      <c r="X370" s="199"/>
      <c r="Y370" s="197" t="str">
        <f ca="1">IF(VLOOKUP($A370,入力シート➁!$A:$R,COLUMN(入力シート➁!H361),0)=0,"",IF(VLOOKUP($A370,入力シート➁!$A:$R,COLUMN(入力シート➁!H361),0)&lt;0,"("&amp;-VLOOKUP($A370,入力シート➁!$A:$R,COLUMN(入力シート➁!H361),0)&amp;VLOOKUP($A370,入力シート➁!$A:$R,COLUMN(入力シート➁!I361),0)&amp;")",VLOOKUP($A370,入力シート➁!$A:$R,COLUMN(入力シート➁!H361),0)))</f>
        <v/>
      </c>
      <c r="Z370" s="198"/>
      <c r="AA370" s="198"/>
      <c r="AB370" s="124" t="str">
        <f ca="1">IF(OR(Y370="",COUNT(Y370)=0),"",VLOOKUP($A370,入力シート➁!$A:$R,COLUMN(入力シート➁!G361),0))</f>
        <v/>
      </c>
      <c r="AC370" s="121" t="str">
        <f ca="1">IF(AE370="","",IFERROR(VLOOKUP($A370,入力シート➁!$A:$R,COLUMN(入力シート➁!$C$7),0),""))</f>
        <v/>
      </c>
      <c r="AD370" s="125" t="str">
        <f ca="1">IF(OR(AH370="",VLOOKUP(A370,入力シート➁!$A:$R,COLUMN(入力シート➁!D361),0)=0),"",VLOOKUP(A370,入力シート➁!$A:$R,COLUMN(入力シート➁!D361),0))</f>
        <v/>
      </c>
      <c r="AE370" s="123" t="str">
        <f ca="1">IF(AD370="","",VLOOKUP($A370,入力シート➁!$A:$R,COLUMN(入力シート➁!$E$7),0))</f>
        <v/>
      </c>
      <c r="AF370" s="195" t="str">
        <f t="shared" ca="1" si="67"/>
        <v/>
      </c>
      <c r="AG370" s="199"/>
      <c r="AH370" s="197" t="str">
        <f ca="1">IF(VLOOKUP($A370,入力シート➁!$A:$R,COLUMN(入力シート➁!J361),0)=0,"",IF(VLOOKUP($A370,入力シート➁!$A:$R,COLUMN(入力シート➁!J361),0)&lt;0,"("&amp;-VLOOKUP($A370,入力シート➁!$A:$R,COLUMN(入力シート➁!J361),0)&amp;VLOOKUP($A370,入力シート➁!$A:$R,COLUMN(入力シート➁!K361),0)&amp;")",VLOOKUP($A370,入力シート➁!$A:$R,COLUMN(入力シート➁!J361),0)))</f>
        <v/>
      </c>
      <c r="AI370" s="198"/>
      <c r="AJ370" s="198"/>
      <c r="AK370" s="124" t="str">
        <f ca="1">IF(OR(AH370="",COUNT(AH370)=0),"",VLOOKUP($A370,入力シート➁!$A:$R,COLUMN(入力シート➁!G361),0))</f>
        <v/>
      </c>
      <c r="AL370" s="121" t="str">
        <f ca="1">IF(AN370="","",IFERROR(VLOOKUP($A370,入力シート➁!$A:$R,COLUMN(入力シート➁!$C$7),0),""))</f>
        <v/>
      </c>
      <c r="AM370" s="125" t="str">
        <f ca="1">IF(OR(AQ370=0,AQ370="",VLOOKUP(A370,入力シート➁!$A:$R,COLUMN(入力シート➁!D361),0)=0),"",VLOOKUP(A370,入力シート➁!$A:$R,COLUMN(入力シート➁!D361),0))</f>
        <v/>
      </c>
      <c r="AN370" s="123" t="str">
        <f ca="1">IF(AM370="","",VLOOKUP($A370,入力シート➁!$A:$R,COLUMN(入力シート➁!$E$7),0))</f>
        <v/>
      </c>
      <c r="AO370" s="195" t="str">
        <f t="shared" ca="1" si="68"/>
        <v/>
      </c>
      <c r="AP370" s="199"/>
      <c r="AQ370" s="197" t="str">
        <f ca="1">IF(AND(VLOOKUP($A370,入力シート➁!$A:$R,COLUMN(入力シート➁!L361),0)=0,VLOOKUP($A370,入力シート➁!$A:$R,COLUMN(入力シート➁!B361),0)=""),"",IF(VLOOKUP($A370,入力シート➁!$A:$R,COLUMN(入力シート➁!L361),0)&lt;0,"("&amp;-VLOOKUP($A370,入力シート➁!$A:$R,COLUMN(入力シート➁!L361),0)&amp;VLOOKUP($A370,入力シート➁!$A:$R,COLUMN(入力シート➁!M361),0)&amp;")",VLOOKUP($A370,入力シート➁!$A:$R,COLUMN(入力シート➁!L361),0)))</f>
        <v/>
      </c>
      <c r="AR370" s="198"/>
      <c r="AS370" s="198"/>
      <c r="AT370" s="124" t="str">
        <f ca="1">IF(OR(AQ370="",COUNT(AQ370)=0),"",VLOOKUP($A370,入力シート➁!$A:$R,COLUMN(入力シート➁!G361),0))</f>
        <v/>
      </c>
      <c r="AU370" s="200" t="str">
        <f ca="1">IF(VLOOKUP(A370,入力シート➁!$A:$R,COLUMN(入力シート➁!R361),0)=0,"",VLOOKUP(A370,入力シート➁!$A:$R,COLUMN(入力シート➁!R361),0))</f>
        <v/>
      </c>
      <c r="AV370" s="200"/>
      <c r="AW370" s="200"/>
      <c r="AX370" s="200"/>
      <c r="AY370" s="200"/>
      <c r="AZ370" s="200"/>
      <c r="BA370" s="200"/>
      <c r="BB370" s="200"/>
      <c r="BC370" s="200"/>
      <c r="BE370" s="17" t="str">
        <f ca="1">IF($B367="","非表示","表示")</f>
        <v>非表示</v>
      </c>
    </row>
    <row r="371" spans="1:57" ht="46.5" customHeight="1">
      <c r="A371" s="17">
        <f t="shared" ca="1" si="69"/>
        <v>122</v>
      </c>
      <c r="B371" s="192" t="str">
        <f ca="1">IF(AND(VLOOKUP(A371,入力シート➁!$A:$B,COLUMN(入力シート➁!$B$5),0)=0,AU371=""),"",IF(AND(VLOOKUP(A371,入力シート➁!$A:$B,COLUMN(入力シート➁!$B$5),0)=0,AU371&lt;&gt;""),IFERROR(IF(AND(OFFSET(B371,-2,0,1,1)=$B$14,OFFSET(B371,-19,0,1,1)="　　　　　　　〃"),OFFSET(B371,-20,0,1,1),IF(AND(OFFSET(B371,-2,0,1,1)=$B$14,OFFSET(B371,-19,0,1,1)&lt;&gt;"　　　　　　　〃"),OFFSET(B371,-19,0,1,1),"　　　　　　　〃")),"　　　　　　　〃"),(VLOOKUP(A371,入力シート➁!$A:$B,COLUMN(入力シート➁!$B$5),0))))</f>
        <v/>
      </c>
      <c r="C371" s="193"/>
      <c r="D371" s="193"/>
      <c r="E371" s="193"/>
      <c r="F371" s="193"/>
      <c r="G371" s="193"/>
      <c r="H371" s="193"/>
      <c r="I371" s="193"/>
      <c r="J371" s="194"/>
      <c r="K371" s="121" t="str">
        <f ca="1">IF(M371="","",IFERROR(VLOOKUP($A371,入力シート➁!$A:$R,COLUMN(入力シート➁!$C$7),0),""))</f>
        <v/>
      </c>
      <c r="L371" s="122" t="str">
        <f ca="1">IF(OR(P371="",VLOOKUP(A371,入力シート➁!$A:$R,COLUMN(入力シート➁!D362),0)=0),"",VLOOKUP(A371,入力シート➁!$A:$R,COLUMN(入力シート➁!D362),0))</f>
        <v/>
      </c>
      <c r="M371" s="123" t="str">
        <f ca="1">IF(L371="","",VLOOKUP($A371,入力シート➁!$A:$R,COLUMN(入力シート➁!$E$7),0))</f>
        <v/>
      </c>
      <c r="N371" s="195" t="str">
        <f t="shared" ca="1" si="65"/>
        <v/>
      </c>
      <c r="O371" s="196"/>
      <c r="P371" s="197" t="str">
        <f ca="1">IF(VLOOKUP($A371,入力シート➁!$A:$R,COLUMN(入力シート➁!F362),0)=0,"",IF(VLOOKUP($A371,入力シート➁!$A:$R,COLUMN(入力シート➁!F362),0)&lt;0,"("&amp;-VLOOKUP($A371,入力シート➁!$A:$R,COLUMN(入力シート➁!F362),0)&amp;VLOOKUP($A371,入力シート➁!$A:$R,COLUMN(入力シート➁!G362),0)&amp;")",VLOOKUP($A371,入力シート➁!$A:$R,COLUMN(入力シート➁!F362),0)))</f>
        <v/>
      </c>
      <c r="Q371" s="198"/>
      <c r="R371" s="198"/>
      <c r="S371" s="124" t="str">
        <f ca="1">IF(OR(P371="",COUNT(P371)=0),"",VLOOKUP(A371,入力シート➁!$A:$R,COLUMN(入力シート➁!G362),0))</f>
        <v/>
      </c>
      <c r="T371" s="121" t="str">
        <f ca="1">IF(V371="","",IFERROR(VLOOKUP($A371,入力シート➁!$A:$R,COLUMN(入力シート➁!$C$7),0),""))</f>
        <v/>
      </c>
      <c r="U371" s="125" t="str">
        <f ca="1">IF(OR(Y371="",VLOOKUP(A371,入力シート➁!$A:$R,COLUMN(入力シート➁!D362),0)=0),"",VLOOKUP(A371,入力シート➁!$A:$R,COLUMN(入力シート➁!D362),0))</f>
        <v/>
      </c>
      <c r="V371" s="123" t="str">
        <f ca="1">IF(U371="","",VLOOKUP($A371,入力シート➁!$A:$R,COLUMN(入力シート➁!$E$7),0))</f>
        <v/>
      </c>
      <c r="W371" s="195" t="str">
        <f t="shared" ca="1" si="66"/>
        <v/>
      </c>
      <c r="X371" s="199"/>
      <c r="Y371" s="197" t="str">
        <f ca="1">IF(VLOOKUP($A371,入力シート➁!$A:$R,COLUMN(入力シート➁!H362),0)=0,"",IF(VLOOKUP($A371,入力シート➁!$A:$R,COLUMN(入力シート➁!H362),0)&lt;0,"("&amp;-VLOOKUP($A371,入力シート➁!$A:$R,COLUMN(入力シート➁!H362),0)&amp;VLOOKUP($A371,入力シート➁!$A:$R,COLUMN(入力シート➁!I362),0)&amp;")",VLOOKUP($A371,入力シート➁!$A:$R,COLUMN(入力シート➁!H362),0)))</f>
        <v/>
      </c>
      <c r="Z371" s="198"/>
      <c r="AA371" s="198"/>
      <c r="AB371" s="124" t="str">
        <f ca="1">IF(OR(Y371="",COUNT(Y371)=0),"",VLOOKUP($A371,入力シート➁!$A:$R,COLUMN(入力シート➁!G362),0))</f>
        <v/>
      </c>
      <c r="AC371" s="121" t="str">
        <f ca="1">IF(AE371="","",IFERROR(VLOOKUP($A371,入力シート➁!$A:$R,COLUMN(入力シート➁!$C$7),0),""))</f>
        <v/>
      </c>
      <c r="AD371" s="125" t="str">
        <f ca="1">IF(OR(AH371="",VLOOKUP(A371,入力シート➁!$A:$R,COLUMN(入力シート➁!D362),0)=0),"",VLOOKUP(A371,入力シート➁!$A:$R,COLUMN(入力シート➁!D362),0))</f>
        <v/>
      </c>
      <c r="AE371" s="123" t="str">
        <f ca="1">IF(AD371="","",VLOOKUP($A371,入力シート➁!$A:$R,COLUMN(入力シート➁!$E$7),0))</f>
        <v/>
      </c>
      <c r="AF371" s="195" t="str">
        <f t="shared" ca="1" si="67"/>
        <v/>
      </c>
      <c r="AG371" s="199"/>
      <c r="AH371" s="197" t="str">
        <f ca="1">IF(VLOOKUP($A371,入力シート➁!$A:$R,COLUMN(入力シート➁!J362),0)=0,"",IF(VLOOKUP($A371,入力シート➁!$A:$R,COLUMN(入力シート➁!J362),0)&lt;0,"("&amp;-VLOOKUP($A371,入力シート➁!$A:$R,COLUMN(入力シート➁!J362),0)&amp;VLOOKUP($A371,入力シート➁!$A:$R,COLUMN(入力シート➁!K362),0)&amp;")",VLOOKUP($A371,入力シート➁!$A:$R,COLUMN(入力シート➁!J362),0)))</f>
        <v/>
      </c>
      <c r="AI371" s="198"/>
      <c r="AJ371" s="198"/>
      <c r="AK371" s="124" t="str">
        <f ca="1">IF(OR(AH371="",COUNT(AH371)=0),"",VLOOKUP($A371,入力シート➁!$A:$R,COLUMN(入力シート➁!G362),0))</f>
        <v/>
      </c>
      <c r="AL371" s="121" t="str">
        <f ca="1">IF(AN371="","",IFERROR(VLOOKUP($A371,入力シート➁!$A:$R,COLUMN(入力シート➁!$C$7),0),""))</f>
        <v/>
      </c>
      <c r="AM371" s="125" t="str">
        <f ca="1">IF(OR(AQ371=0,AQ371="",VLOOKUP(A371,入力シート➁!$A:$R,COLUMN(入力シート➁!D362),0)=0),"",VLOOKUP(A371,入力シート➁!$A:$R,COLUMN(入力シート➁!D362),0))</f>
        <v/>
      </c>
      <c r="AN371" s="123" t="str">
        <f ca="1">IF(AM371="","",VLOOKUP($A371,入力シート➁!$A:$R,COLUMN(入力シート➁!$E$7),0))</f>
        <v/>
      </c>
      <c r="AO371" s="195" t="str">
        <f t="shared" ca="1" si="68"/>
        <v/>
      </c>
      <c r="AP371" s="199"/>
      <c r="AQ371" s="197" t="str">
        <f ca="1">IF(AND(VLOOKUP($A371,入力シート➁!$A:$R,COLUMN(入力シート➁!L362),0)=0,VLOOKUP($A371,入力シート➁!$A:$R,COLUMN(入力シート➁!B362),0)=""),"",IF(VLOOKUP($A371,入力シート➁!$A:$R,COLUMN(入力シート➁!L362),0)&lt;0,"("&amp;-VLOOKUP($A371,入力シート➁!$A:$R,COLUMN(入力シート➁!L362),0)&amp;VLOOKUP($A371,入力シート➁!$A:$R,COLUMN(入力シート➁!M362),0)&amp;")",VLOOKUP($A371,入力シート➁!$A:$R,COLUMN(入力シート➁!L362),0)))</f>
        <v/>
      </c>
      <c r="AR371" s="198"/>
      <c r="AS371" s="198"/>
      <c r="AT371" s="124" t="str">
        <f ca="1">IF(OR(AQ371="",COUNT(AQ371)=0),"",VLOOKUP($A371,入力シート➁!$A:$R,COLUMN(入力シート➁!G362),0))</f>
        <v/>
      </c>
      <c r="AU371" s="200" t="str">
        <f ca="1">IF(VLOOKUP(A371,入力シート➁!$A:$R,COLUMN(入力シート➁!R362),0)=0,"",VLOOKUP(A371,入力シート➁!$A:$R,COLUMN(入力シート➁!R362),0))</f>
        <v/>
      </c>
      <c r="AV371" s="200"/>
      <c r="AW371" s="200"/>
      <c r="AX371" s="200"/>
      <c r="AY371" s="200"/>
      <c r="AZ371" s="200"/>
      <c r="BA371" s="200"/>
      <c r="BB371" s="200"/>
      <c r="BC371" s="200"/>
      <c r="BE371" s="17" t="str">
        <f ca="1">IF($B367="","非表示","表示")</f>
        <v>非表示</v>
      </c>
    </row>
    <row r="372" spans="1:57" ht="46.5" customHeight="1">
      <c r="A372" s="17">
        <f t="shared" ca="1" si="69"/>
        <v>123</v>
      </c>
      <c r="B372" s="192" t="str">
        <f ca="1">IF(AND(VLOOKUP(A372,入力シート➁!$A:$B,COLUMN(入力シート➁!$B$5),0)=0,AU372=""),"",IF(AND(VLOOKUP(A372,入力シート➁!$A:$B,COLUMN(入力シート➁!$B$5),0)=0,AU372&lt;&gt;""),IFERROR(IF(AND(OFFSET(B372,-2,0,1,1)=$B$14,OFFSET(B372,-19,0,1,1)="　　　　　　　〃"),OFFSET(B372,-20,0,1,1),IF(AND(OFFSET(B372,-2,0,1,1)=$B$14,OFFSET(B372,-19,0,1,1)&lt;&gt;"　　　　　　　〃"),OFFSET(B372,-19,0,1,1),"　　　　　　　〃")),"　　　　　　　〃"),(VLOOKUP(A372,入力シート➁!$A:$B,COLUMN(入力シート➁!$B$5),0))))</f>
        <v/>
      </c>
      <c r="C372" s="193"/>
      <c r="D372" s="193"/>
      <c r="E372" s="193"/>
      <c r="F372" s="193"/>
      <c r="G372" s="193"/>
      <c r="H372" s="193"/>
      <c r="I372" s="193"/>
      <c r="J372" s="194"/>
      <c r="K372" s="121" t="str">
        <f ca="1">IF(M372="","",IFERROR(VLOOKUP($A372,入力シート➁!$A:$R,COLUMN(入力シート➁!$C$7),0),""))</f>
        <v/>
      </c>
      <c r="L372" s="122" t="str">
        <f ca="1">IF(OR(P372="",VLOOKUP(A372,入力シート➁!$A:$R,COLUMN(入力シート➁!D363),0)=0),"",VLOOKUP(A372,入力シート➁!$A:$R,COLUMN(入力シート➁!D363),0))</f>
        <v/>
      </c>
      <c r="M372" s="123" t="str">
        <f ca="1">IF(L372="","",VLOOKUP($A372,入力シート➁!$A:$R,COLUMN(入力シート➁!$E$7),0))</f>
        <v/>
      </c>
      <c r="N372" s="195" t="str">
        <f t="shared" ca="1" si="65"/>
        <v/>
      </c>
      <c r="O372" s="196"/>
      <c r="P372" s="197" t="str">
        <f ca="1">IF(VLOOKUP($A372,入力シート➁!$A:$R,COLUMN(入力シート➁!F363),0)=0,"",IF(VLOOKUP($A372,入力シート➁!$A:$R,COLUMN(入力シート➁!F363),0)&lt;0,"("&amp;-VLOOKUP($A372,入力シート➁!$A:$R,COLUMN(入力シート➁!F363),0)&amp;VLOOKUP($A372,入力シート➁!$A:$R,COLUMN(入力シート➁!G363),0)&amp;")",VLOOKUP($A372,入力シート➁!$A:$R,COLUMN(入力シート➁!F363),0)))</f>
        <v/>
      </c>
      <c r="Q372" s="198"/>
      <c r="R372" s="198"/>
      <c r="S372" s="124" t="str">
        <f ca="1">IF(OR(P372="",COUNT(P372)=0),"",VLOOKUP(A372,入力シート➁!$A:$R,COLUMN(入力シート➁!G363),0))</f>
        <v/>
      </c>
      <c r="T372" s="121" t="str">
        <f ca="1">IF(V372="","",IFERROR(VLOOKUP($A372,入力シート➁!$A:$R,COLUMN(入力シート➁!$C$7),0),""))</f>
        <v/>
      </c>
      <c r="U372" s="125" t="str">
        <f ca="1">IF(OR(Y372="",VLOOKUP(A372,入力シート➁!$A:$R,COLUMN(入力シート➁!D363),0)=0),"",VLOOKUP(A372,入力シート➁!$A:$R,COLUMN(入力シート➁!D363),0))</f>
        <v/>
      </c>
      <c r="V372" s="123" t="str">
        <f ca="1">IF(U372="","",VLOOKUP($A372,入力シート➁!$A:$R,COLUMN(入力シート➁!$E$7),0))</f>
        <v/>
      </c>
      <c r="W372" s="195" t="str">
        <f t="shared" ca="1" si="66"/>
        <v/>
      </c>
      <c r="X372" s="199"/>
      <c r="Y372" s="197" t="str">
        <f ca="1">IF(VLOOKUP($A372,入力シート➁!$A:$R,COLUMN(入力シート➁!H363),0)=0,"",IF(VLOOKUP($A372,入力シート➁!$A:$R,COLUMN(入力シート➁!H363),0)&lt;0,"("&amp;-VLOOKUP($A372,入力シート➁!$A:$R,COLUMN(入力シート➁!H363),0)&amp;VLOOKUP($A372,入力シート➁!$A:$R,COLUMN(入力シート➁!I363),0)&amp;")",VLOOKUP($A372,入力シート➁!$A:$R,COLUMN(入力シート➁!H363),0)))</f>
        <v/>
      </c>
      <c r="Z372" s="198"/>
      <c r="AA372" s="198"/>
      <c r="AB372" s="124" t="str">
        <f ca="1">IF(OR(Y372="",COUNT(Y372)=0),"",VLOOKUP($A372,入力シート➁!$A:$R,COLUMN(入力シート➁!G363),0))</f>
        <v/>
      </c>
      <c r="AC372" s="121" t="str">
        <f ca="1">IF(AE372="","",IFERROR(VLOOKUP($A372,入力シート➁!$A:$R,COLUMN(入力シート➁!$C$7),0),""))</f>
        <v/>
      </c>
      <c r="AD372" s="125" t="str">
        <f ca="1">IF(OR(AH372="",VLOOKUP(A372,入力シート➁!$A:$R,COLUMN(入力シート➁!D363),0)=0),"",VLOOKUP(A372,入力シート➁!$A:$R,COLUMN(入力シート➁!D363),0))</f>
        <v/>
      </c>
      <c r="AE372" s="123" t="str">
        <f ca="1">IF(AD372="","",VLOOKUP($A372,入力シート➁!$A:$R,COLUMN(入力シート➁!$E$7),0))</f>
        <v/>
      </c>
      <c r="AF372" s="195" t="str">
        <f t="shared" ca="1" si="67"/>
        <v/>
      </c>
      <c r="AG372" s="199"/>
      <c r="AH372" s="197" t="str">
        <f ca="1">IF(VLOOKUP($A372,入力シート➁!$A:$R,COLUMN(入力シート➁!J363),0)=0,"",IF(VLOOKUP($A372,入力シート➁!$A:$R,COLUMN(入力シート➁!J363),0)&lt;0,"("&amp;-VLOOKUP($A372,入力シート➁!$A:$R,COLUMN(入力シート➁!J363),0)&amp;VLOOKUP($A372,入力シート➁!$A:$R,COLUMN(入力シート➁!K363),0)&amp;")",VLOOKUP($A372,入力シート➁!$A:$R,COLUMN(入力シート➁!J363),0)))</f>
        <v/>
      </c>
      <c r="AI372" s="198"/>
      <c r="AJ372" s="198"/>
      <c r="AK372" s="124" t="str">
        <f ca="1">IF(OR(AH372="",COUNT(AH372)=0),"",VLOOKUP($A372,入力シート➁!$A:$R,COLUMN(入力シート➁!G363),0))</f>
        <v/>
      </c>
      <c r="AL372" s="121" t="str">
        <f ca="1">IF(AN372="","",IFERROR(VLOOKUP($A372,入力シート➁!$A:$R,COLUMN(入力シート➁!$C$7),0),""))</f>
        <v/>
      </c>
      <c r="AM372" s="125" t="str">
        <f ca="1">IF(OR(AQ372=0,AQ372="",VLOOKUP(A372,入力シート➁!$A:$R,COLUMN(入力シート➁!D363),0)=0),"",VLOOKUP(A372,入力シート➁!$A:$R,COLUMN(入力シート➁!D363),0))</f>
        <v/>
      </c>
      <c r="AN372" s="123" t="str">
        <f ca="1">IF(AM372="","",VLOOKUP($A372,入力シート➁!$A:$R,COLUMN(入力シート➁!$E$7),0))</f>
        <v/>
      </c>
      <c r="AO372" s="195" t="str">
        <f t="shared" ca="1" si="68"/>
        <v/>
      </c>
      <c r="AP372" s="199"/>
      <c r="AQ372" s="197" t="str">
        <f ca="1">IF(AND(VLOOKUP($A372,入力シート➁!$A:$R,COLUMN(入力シート➁!L363),0)=0,VLOOKUP($A372,入力シート➁!$A:$R,COLUMN(入力シート➁!B363),0)=""),"",IF(VLOOKUP($A372,入力シート➁!$A:$R,COLUMN(入力シート➁!L363),0)&lt;0,"("&amp;-VLOOKUP($A372,入力シート➁!$A:$R,COLUMN(入力シート➁!L363),0)&amp;VLOOKUP($A372,入力シート➁!$A:$R,COLUMN(入力シート➁!M363),0)&amp;")",VLOOKUP($A372,入力シート➁!$A:$R,COLUMN(入力シート➁!L363),0)))</f>
        <v/>
      </c>
      <c r="AR372" s="198"/>
      <c r="AS372" s="198"/>
      <c r="AT372" s="124" t="str">
        <f ca="1">IF(OR(AQ372="",COUNT(AQ372)=0),"",VLOOKUP($A372,入力シート➁!$A:$R,COLUMN(入力シート➁!G363),0))</f>
        <v/>
      </c>
      <c r="AU372" s="200" t="str">
        <f ca="1">IF(VLOOKUP(A372,入力シート➁!$A:$R,COLUMN(入力シート➁!R363),0)=0,"",VLOOKUP(A372,入力シート➁!$A:$R,COLUMN(入力シート➁!R363),0))</f>
        <v/>
      </c>
      <c r="AV372" s="200"/>
      <c r="AW372" s="200"/>
      <c r="AX372" s="200"/>
      <c r="AY372" s="200"/>
      <c r="AZ372" s="200"/>
      <c r="BA372" s="200"/>
      <c r="BB372" s="200"/>
      <c r="BC372" s="200"/>
      <c r="BE372" s="17" t="str">
        <f ca="1">IF($B367="","非表示","表示")</f>
        <v>非表示</v>
      </c>
    </row>
    <row r="373" spans="1:57" ht="46.5" customHeight="1">
      <c r="A373" s="17">
        <f t="shared" ca="1" si="69"/>
        <v>124</v>
      </c>
      <c r="B373" s="192" t="str">
        <f ca="1">IF(AND(VLOOKUP(A373,入力シート➁!$A:$B,COLUMN(入力シート➁!$B$5),0)=0,AU373=""),"",IF(AND(VLOOKUP(A373,入力シート➁!$A:$B,COLUMN(入力シート➁!$B$5),0)=0,AU373&lt;&gt;""),IFERROR(IF(AND(OFFSET(B373,-2,0,1,1)=$B$14,OFFSET(B373,-19,0,1,1)="　　　　　　　〃"),OFFSET(B373,-20,0,1,1),IF(AND(OFFSET(B373,-2,0,1,1)=$B$14,OFFSET(B373,-19,0,1,1)&lt;&gt;"　　　　　　　〃"),OFFSET(B373,-19,0,1,1),"　　　　　　　〃")),"　　　　　　　〃"),(VLOOKUP(A373,入力シート➁!$A:$B,COLUMN(入力シート➁!$B$5),0))))</f>
        <v/>
      </c>
      <c r="C373" s="193"/>
      <c r="D373" s="193"/>
      <c r="E373" s="193"/>
      <c r="F373" s="193"/>
      <c r="G373" s="193"/>
      <c r="H373" s="193"/>
      <c r="I373" s="193"/>
      <c r="J373" s="194"/>
      <c r="K373" s="121" t="str">
        <f ca="1">IF(M373="","",IFERROR(VLOOKUP($A373,入力シート➁!$A:$R,COLUMN(入力シート➁!$C$7),0),""))</f>
        <v/>
      </c>
      <c r="L373" s="122" t="str">
        <f ca="1">IF(OR(P373="",VLOOKUP(A373,入力シート➁!$A:$R,COLUMN(入力シート➁!D364),0)=0),"",VLOOKUP(A373,入力シート➁!$A:$R,COLUMN(入力シート➁!D364),0))</f>
        <v/>
      </c>
      <c r="M373" s="123" t="str">
        <f ca="1">IF(L373="","",VLOOKUP($A373,入力シート➁!$A:$R,COLUMN(入力シート➁!$E$7),0))</f>
        <v/>
      </c>
      <c r="N373" s="195" t="str">
        <f t="shared" ca="1" si="65"/>
        <v/>
      </c>
      <c r="O373" s="196"/>
      <c r="P373" s="197" t="str">
        <f ca="1">IF(VLOOKUP($A373,入力シート➁!$A:$R,COLUMN(入力シート➁!F364),0)=0,"",IF(VLOOKUP($A373,入力シート➁!$A:$R,COLUMN(入力シート➁!F364),0)&lt;0,"("&amp;-VLOOKUP($A373,入力シート➁!$A:$R,COLUMN(入力シート➁!F364),0)&amp;VLOOKUP($A373,入力シート➁!$A:$R,COLUMN(入力シート➁!G364),0)&amp;")",VLOOKUP($A373,入力シート➁!$A:$R,COLUMN(入力シート➁!F364),0)))</f>
        <v/>
      </c>
      <c r="Q373" s="198"/>
      <c r="R373" s="198"/>
      <c r="S373" s="124" t="str">
        <f ca="1">IF(OR(P373="",COUNT(P373)=0),"",VLOOKUP(A373,入力シート➁!$A:$R,COLUMN(入力シート➁!G364),0))</f>
        <v/>
      </c>
      <c r="T373" s="121" t="str">
        <f ca="1">IF(V373="","",IFERROR(VLOOKUP($A373,入力シート➁!$A:$R,COLUMN(入力シート➁!$C$7),0),""))</f>
        <v/>
      </c>
      <c r="U373" s="125" t="str">
        <f ca="1">IF(OR(Y373="",VLOOKUP(A373,入力シート➁!$A:$R,COLUMN(入力シート➁!D364),0)=0),"",VLOOKUP(A373,入力シート➁!$A:$R,COLUMN(入力シート➁!D364),0))</f>
        <v/>
      </c>
      <c r="V373" s="123" t="str">
        <f ca="1">IF(U373="","",VLOOKUP($A373,入力シート➁!$A:$R,COLUMN(入力シート➁!$E$7),0))</f>
        <v/>
      </c>
      <c r="W373" s="195" t="str">
        <f t="shared" ca="1" si="66"/>
        <v/>
      </c>
      <c r="X373" s="199"/>
      <c r="Y373" s="197" t="str">
        <f ca="1">IF(VLOOKUP($A373,入力シート➁!$A:$R,COLUMN(入力シート➁!H364),0)=0,"",IF(VLOOKUP($A373,入力シート➁!$A:$R,COLUMN(入力シート➁!H364),0)&lt;0,"("&amp;-VLOOKUP($A373,入力シート➁!$A:$R,COLUMN(入力シート➁!H364),0)&amp;VLOOKUP($A373,入力シート➁!$A:$R,COLUMN(入力シート➁!I364),0)&amp;")",VLOOKUP($A373,入力シート➁!$A:$R,COLUMN(入力シート➁!H364),0)))</f>
        <v/>
      </c>
      <c r="Z373" s="198"/>
      <c r="AA373" s="198"/>
      <c r="AB373" s="124" t="str">
        <f ca="1">IF(OR(Y373="",COUNT(Y373)=0),"",VLOOKUP($A373,入力シート➁!$A:$R,COLUMN(入力シート➁!G364),0))</f>
        <v/>
      </c>
      <c r="AC373" s="121" t="str">
        <f ca="1">IF(AE373="","",IFERROR(VLOOKUP($A373,入力シート➁!$A:$R,COLUMN(入力シート➁!$C$7),0),""))</f>
        <v/>
      </c>
      <c r="AD373" s="125" t="str">
        <f ca="1">IF(OR(AH373="",VLOOKUP(A373,入力シート➁!$A:$R,COLUMN(入力シート➁!D364),0)=0),"",VLOOKUP(A373,入力シート➁!$A:$R,COLUMN(入力シート➁!D364),0))</f>
        <v/>
      </c>
      <c r="AE373" s="123" t="str">
        <f ca="1">IF(AD373="","",VLOOKUP($A373,入力シート➁!$A:$R,COLUMN(入力シート➁!$E$7),0))</f>
        <v/>
      </c>
      <c r="AF373" s="195" t="str">
        <f t="shared" ca="1" si="67"/>
        <v/>
      </c>
      <c r="AG373" s="199"/>
      <c r="AH373" s="197" t="str">
        <f ca="1">IF(VLOOKUP($A373,入力シート➁!$A:$R,COLUMN(入力シート➁!J364),0)=0,"",IF(VLOOKUP($A373,入力シート➁!$A:$R,COLUMN(入力シート➁!J364),0)&lt;0,"("&amp;-VLOOKUP($A373,入力シート➁!$A:$R,COLUMN(入力シート➁!J364),0)&amp;VLOOKUP($A373,入力シート➁!$A:$R,COLUMN(入力シート➁!K364),0)&amp;")",VLOOKUP($A373,入力シート➁!$A:$R,COLUMN(入力シート➁!J364),0)))</f>
        <v/>
      </c>
      <c r="AI373" s="198"/>
      <c r="AJ373" s="198"/>
      <c r="AK373" s="124" t="str">
        <f ca="1">IF(OR(AH373="",COUNT(AH373)=0),"",VLOOKUP($A373,入力シート➁!$A:$R,COLUMN(入力シート➁!G364),0))</f>
        <v/>
      </c>
      <c r="AL373" s="121" t="str">
        <f ca="1">IF(AN373="","",IFERROR(VLOOKUP($A373,入力シート➁!$A:$R,COLUMN(入力シート➁!$C$7),0),""))</f>
        <v/>
      </c>
      <c r="AM373" s="125" t="str">
        <f ca="1">IF(OR(AQ373=0,AQ373="",VLOOKUP(A373,入力シート➁!$A:$R,COLUMN(入力シート➁!D364),0)=0),"",VLOOKUP(A373,入力シート➁!$A:$R,COLUMN(入力シート➁!D364),0))</f>
        <v/>
      </c>
      <c r="AN373" s="123" t="str">
        <f ca="1">IF(AM373="","",VLOOKUP($A373,入力シート➁!$A:$R,COLUMN(入力シート➁!$E$7),0))</f>
        <v/>
      </c>
      <c r="AO373" s="195" t="str">
        <f t="shared" ca="1" si="68"/>
        <v/>
      </c>
      <c r="AP373" s="199"/>
      <c r="AQ373" s="197" t="str">
        <f ca="1">IF(AND(VLOOKUP($A373,入力シート➁!$A:$R,COLUMN(入力シート➁!L364),0)=0,VLOOKUP($A373,入力シート➁!$A:$R,COLUMN(入力シート➁!B364),0)=""),"",IF(VLOOKUP($A373,入力シート➁!$A:$R,COLUMN(入力シート➁!L364),0)&lt;0,"("&amp;-VLOOKUP($A373,入力シート➁!$A:$R,COLUMN(入力シート➁!L364),0)&amp;VLOOKUP($A373,入力シート➁!$A:$R,COLUMN(入力シート➁!M364),0)&amp;")",VLOOKUP($A373,入力シート➁!$A:$R,COLUMN(入力シート➁!L364),0)))</f>
        <v/>
      </c>
      <c r="AR373" s="198"/>
      <c r="AS373" s="198"/>
      <c r="AT373" s="124" t="str">
        <f ca="1">IF(OR(AQ373="",COUNT(AQ373)=0),"",VLOOKUP($A373,入力シート➁!$A:$R,COLUMN(入力シート➁!G364),0))</f>
        <v/>
      </c>
      <c r="AU373" s="200" t="str">
        <f ca="1">IF(VLOOKUP(A373,入力シート➁!$A:$R,COLUMN(入力シート➁!R364),0)=0,"",VLOOKUP(A373,入力シート➁!$A:$R,COLUMN(入力シート➁!R364),0))</f>
        <v/>
      </c>
      <c r="AV373" s="200"/>
      <c r="AW373" s="200"/>
      <c r="AX373" s="200"/>
      <c r="AY373" s="200"/>
      <c r="AZ373" s="200"/>
      <c r="BA373" s="200"/>
      <c r="BB373" s="200"/>
      <c r="BC373" s="200"/>
      <c r="BE373" s="17" t="str">
        <f ca="1">IF($B367="","非表示","表示")</f>
        <v>非表示</v>
      </c>
    </row>
    <row r="374" spans="1:57" ht="46.5" customHeight="1">
      <c r="A374" s="17">
        <f t="shared" ca="1" si="69"/>
        <v>125</v>
      </c>
      <c r="B374" s="192" t="str">
        <f ca="1">IF(AND(VLOOKUP(A374,入力シート➁!$A:$B,COLUMN(入力シート➁!$B$5),0)=0,AU374=""),"",IF(AND(VLOOKUP(A374,入力シート➁!$A:$B,COLUMN(入力シート➁!$B$5),0)=0,AU374&lt;&gt;""),IFERROR(IF(AND(OFFSET(B374,-2,0,1,1)=$B$14,OFFSET(B374,-19,0,1,1)="　　　　　　　〃"),OFFSET(B374,-20,0,1,1),IF(AND(OFFSET(B374,-2,0,1,1)=$B$14,OFFSET(B374,-19,0,1,1)&lt;&gt;"　　　　　　　〃"),OFFSET(B374,-19,0,1,1),"　　　　　　　〃")),"　　　　　　　〃"),(VLOOKUP(A374,入力シート➁!$A:$B,COLUMN(入力シート➁!$B$5),0))))</f>
        <v/>
      </c>
      <c r="C374" s="193"/>
      <c r="D374" s="193"/>
      <c r="E374" s="193"/>
      <c r="F374" s="193"/>
      <c r="G374" s="193"/>
      <c r="H374" s="193"/>
      <c r="I374" s="193"/>
      <c r="J374" s="194"/>
      <c r="K374" s="121" t="str">
        <f ca="1">IF(M374="","",IFERROR(VLOOKUP($A374,入力シート➁!$A:$R,COLUMN(入力シート➁!$C$7),0),""))</f>
        <v/>
      </c>
      <c r="L374" s="122" t="str">
        <f ca="1">IF(OR(P374="",VLOOKUP(A374,入力シート➁!$A:$R,COLUMN(入力シート➁!D365),0)=0),"",VLOOKUP(A374,入力シート➁!$A:$R,COLUMN(入力シート➁!D365),0))</f>
        <v/>
      </c>
      <c r="M374" s="123" t="str">
        <f ca="1">IF(L374="","",VLOOKUP($A374,入力シート➁!$A:$R,COLUMN(入力シート➁!$E$7),0))</f>
        <v/>
      </c>
      <c r="N374" s="195" t="str">
        <f t="shared" ca="1" si="65"/>
        <v/>
      </c>
      <c r="O374" s="196"/>
      <c r="P374" s="197" t="str">
        <f ca="1">IF(VLOOKUP($A374,入力シート➁!$A:$R,COLUMN(入力シート➁!F365),0)=0,"",IF(VLOOKUP($A374,入力シート➁!$A:$R,COLUMN(入力シート➁!F365),0)&lt;0,"("&amp;-VLOOKUP($A374,入力シート➁!$A:$R,COLUMN(入力シート➁!F365),0)&amp;VLOOKUP($A374,入力シート➁!$A:$R,COLUMN(入力シート➁!G365),0)&amp;")",VLOOKUP($A374,入力シート➁!$A:$R,COLUMN(入力シート➁!F365),0)))</f>
        <v/>
      </c>
      <c r="Q374" s="198"/>
      <c r="R374" s="198"/>
      <c r="S374" s="124" t="str">
        <f ca="1">IF(OR(P374="",COUNT(P374)=0),"",VLOOKUP(A374,入力シート➁!$A:$R,COLUMN(入力シート➁!G365),0))</f>
        <v/>
      </c>
      <c r="T374" s="121" t="str">
        <f ca="1">IF(V374="","",IFERROR(VLOOKUP($A374,入力シート➁!$A:$R,COLUMN(入力シート➁!$C$7),0),""))</f>
        <v/>
      </c>
      <c r="U374" s="125" t="str">
        <f ca="1">IF(OR(Y374="",VLOOKUP(A374,入力シート➁!$A:$R,COLUMN(入力シート➁!D365),0)=0),"",VLOOKUP(A374,入力シート➁!$A:$R,COLUMN(入力シート➁!D365),0))</f>
        <v/>
      </c>
      <c r="V374" s="123" t="str">
        <f ca="1">IF(U374="","",VLOOKUP($A374,入力シート➁!$A:$R,COLUMN(入力シート➁!$E$7),0))</f>
        <v/>
      </c>
      <c r="W374" s="195" t="str">
        <f t="shared" ca="1" si="66"/>
        <v/>
      </c>
      <c r="X374" s="199"/>
      <c r="Y374" s="197" t="str">
        <f ca="1">IF(VLOOKUP($A374,入力シート➁!$A:$R,COLUMN(入力シート➁!H365),0)=0,"",IF(VLOOKUP($A374,入力シート➁!$A:$R,COLUMN(入力シート➁!H365),0)&lt;0,"("&amp;-VLOOKUP($A374,入力シート➁!$A:$R,COLUMN(入力シート➁!H365),0)&amp;VLOOKUP($A374,入力シート➁!$A:$R,COLUMN(入力シート➁!I365),0)&amp;")",VLOOKUP($A374,入力シート➁!$A:$R,COLUMN(入力シート➁!H365),0)))</f>
        <v/>
      </c>
      <c r="Z374" s="198"/>
      <c r="AA374" s="198"/>
      <c r="AB374" s="124" t="str">
        <f ca="1">IF(OR(Y374="",COUNT(Y374)=0),"",VLOOKUP($A374,入力シート➁!$A:$R,COLUMN(入力シート➁!G365),0))</f>
        <v/>
      </c>
      <c r="AC374" s="121" t="str">
        <f ca="1">IF(AE374="","",IFERROR(VLOOKUP($A374,入力シート➁!$A:$R,COLUMN(入力シート➁!$C$7),0),""))</f>
        <v/>
      </c>
      <c r="AD374" s="125" t="str">
        <f ca="1">IF(OR(AH374="",VLOOKUP(A374,入力シート➁!$A:$R,COLUMN(入力シート➁!D365),0)=0),"",VLOOKUP(A374,入力シート➁!$A:$R,COLUMN(入力シート➁!D365),0))</f>
        <v/>
      </c>
      <c r="AE374" s="123" t="str">
        <f ca="1">IF(AD374="","",VLOOKUP($A374,入力シート➁!$A:$R,COLUMN(入力シート➁!$E$7),0))</f>
        <v/>
      </c>
      <c r="AF374" s="195" t="str">
        <f t="shared" ca="1" si="67"/>
        <v/>
      </c>
      <c r="AG374" s="199"/>
      <c r="AH374" s="197" t="str">
        <f ca="1">IF(VLOOKUP($A374,入力シート➁!$A:$R,COLUMN(入力シート➁!J365),0)=0,"",IF(VLOOKUP($A374,入力シート➁!$A:$R,COLUMN(入力シート➁!J365),0)&lt;0,"("&amp;-VLOOKUP($A374,入力シート➁!$A:$R,COLUMN(入力シート➁!J365),0)&amp;VLOOKUP($A374,入力シート➁!$A:$R,COLUMN(入力シート➁!K365),0)&amp;")",VLOOKUP($A374,入力シート➁!$A:$R,COLUMN(入力シート➁!J365),0)))</f>
        <v/>
      </c>
      <c r="AI374" s="198"/>
      <c r="AJ374" s="198"/>
      <c r="AK374" s="124" t="str">
        <f ca="1">IF(OR(AH374="",COUNT(AH374)=0),"",VLOOKUP($A374,入力シート➁!$A:$R,COLUMN(入力シート➁!G365),0))</f>
        <v/>
      </c>
      <c r="AL374" s="121" t="str">
        <f ca="1">IF(AN374="","",IFERROR(VLOOKUP($A374,入力シート➁!$A:$R,COLUMN(入力シート➁!$C$7),0),""))</f>
        <v/>
      </c>
      <c r="AM374" s="125" t="str">
        <f ca="1">IF(OR(AQ374=0,AQ374="",VLOOKUP(A374,入力シート➁!$A:$R,COLUMN(入力シート➁!D365),0)=0),"",VLOOKUP(A374,入力シート➁!$A:$R,COLUMN(入力シート➁!D365),0))</f>
        <v/>
      </c>
      <c r="AN374" s="123" t="str">
        <f ca="1">IF(AM374="","",VLOOKUP($A374,入力シート➁!$A:$R,COLUMN(入力シート➁!$E$7),0))</f>
        <v/>
      </c>
      <c r="AO374" s="195" t="str">
        <f t="shared" ca="1" si="68"/>
        <v/>
      </c>
      <c r="AP374" s="199"/>
      <c r="AQ374" s="197" t="str">
        <f ca="1">IF(AND(VLOOKUP($A374,入力シート➁!$A:$R,COLUMN(入力シート➁!L365),0)=0,VLOOKUP($A374,入力シート➁!$A:$R,COLUMN(入力シート➁!B365),0)=""),"",IF(VLOOKUP($A374,入力シート➁!$A:$R,COLUMN(入力シート➁!L365),0)&lt;0,"("&amp;-VLOOKUP($A374,入力シート➁!$A:$R,COLUMN(入力シート➁!L365),0)&amp;VLOOKUP($A374,入力シート➁!$A:$R,COLUMN(入力シート➁!M365),0)&amp;")",VLOOKUP($A374,入力シート➁!$A:$R,COLUMN(入力シート➁!L365),0)))</f>
        <v/>
      </c>
      <c r="AR374" s="198"/>
      <c r="AS374" s="198"/>
      <c r="AT374" s="124" t="str">
        <f ca="1">IF(OR(AQ374="",COUNT(AQ374)=0),"",VLOOKUP($A374,入力シート➁!$A:$R,COLUMN(入力シート➁!G365),0))</f>
        <v/>
      </c>
      <c r="AU374" s="200" t="str">
        <f ca="1">IF(VLOOKUP(A374,入力シート➁!$A:$R,COLUMN(入力シート➁!R365),0)=0,"",VLOOKUP(A374,入力シート➁!$A:$R,COLUMN(入力シート➁!R365),0))</f>
        <v/>
      </c>
      <c r="AV374" s="200"/>
      <c r="AW374" s="200"/>
      <c r="AX374" s="200"/>
      <c r="AY374" s="200"/>
      <c r="AZ374" s="200"/>
      <c r="BA374" s="200"/>
      <c r="BB374" s="200"/>
      <c r="BC374" s="200"/>
      <c r="BE374" s="17" t="str">
        <f ca="1">IF($B367="","非表示","表示")</f>
        <v>非表示</v>
      </c>
    </row>
    <row r="375" spans="1:57" ht="46.5" customHeight="1">
      <c r="A375" s="17">
        <f t="shared" ca="1" si="69"/>
        <v>126</v>
      </c>
      <c r="B375" s="192" t="str">
        <f ca="1">IF(AND(VLOOKUP(A375,入力シート➁!$A:$B,COLUMN(入力シート➁!$B$5),0)=0,AU375=""),"",IF(AND(VLOOKUP(A375,入力シート➁!$A:$B,COLUMN(入力シート➁!$B$5),0)=0,AU375&lt;&gt;""),IFERROR(IF(AND(OFFSET(B375,-2,0,1,1)=$B$14,OFFSET(B375,-19,0,1,1)="　　　　　　　〃"),OFFSET(B375,-20,0,1,1),IF(AND(OFFSET(B375,-2,0,1,1)=$B$14,OFFSET(B375,-19,0,1,1)&lt;&gt;"　　　　　　　〃"),OFFSET(B375,-19,0,1,1),"　　　　　　　〃")),"　　　　　　　〃"),(VLOOKUP(A375,入力シート➁!$A:$B,COLUMN(入力シート➁!$B$5),0))))</f>
        <v/>
      </c>
      <c r="C375" s="193"/>
      <c r="D375" s="193"/>
      <c r="E375" s="193"/>
      <c r="F375" s="193"/>
      <c r="G375" s="193"/>
      <c r="H375" s="193"/>
      <c r="I375" s="193"/>
      <c r="J375" s="194"/>
      <c r="K375" s="121" t="str">
        <f ca="1">IF(M375="","",IFERROR(VLOOKUP($A375,入力シート➁!$A:$R,COLUMN(入力シート➁!$C$7),0),""))</f>
        <v/>
      </c>
      <c r="L375" s="122" t="str">
        <f ca="1">IF(OR(P375="",VLOOKUP(A375,入力シート➁!$A:$R,COLUMN(入力シート➁!D366),0)=0),"",VLOOKUP(A375,入力シート➁!$A:$R,COLUMN(入力シート➁!D366),0))</f>
        <v/>
      </c>
      <c r="M375" s="123" t="str">
        <f ca="1">IF(L375="","",VLOOKUP($A375,入力シート➁!$A:$R,COLUMN(入力シート➁!$E$7),0))</f>
        <v/>
      </c>
      <c r="N375" s="195" t="str">
        <f t="shared" ca="1" si="65"/>
        <v/>
      </c>
      <c r="O375" s="196"/>
      <c r="P375" s="197" t="str">
        <f ca="1">IF(VLOOKUP($A375,入力シート➁!$A:$R,COLUMN(入力シート➁!F366),0)=0,"",IF(VLOOKUP($A375,入力シート➁!$A:$R,COLUMN(入力シート➁!F366),0)&lt;0,"("&amp;-VLOOKUP($A375,入力シート➁!$A:$R,COLUMN(入力シート➁!F366),0)&amp;VLOOKUP($A375,入力シート➁!$A:$R,COLUMN(入力シート➁!G366),0)&amp;")",VLOOKUP($A375,入力シート➁!$A:$R,COLUMN(入力シート➁!F366),0)))</f>
        <v/>
      </c>
      <c r="Q375" s="198"/>
      <c r="R375" s="198"/>
      <c r="S375" s="124" t="str">
        <f ca="1">IF(OR(P375="",COUNT(P375)=0),"",VLOOKUP(A375,入力シート➁!$A:$R,COLUMN(入力シート➁!G366),0))</f>
        <v/>
      </c>
      <c r="T375" s="121" t="str">
        <f ca="1">IF(V375="","",IFERROR(VLOOKUP($A375,入力シート➁!$A:$R,COLUMN(入力シート➁!$C$7),0),""))</f>
        <v/>
      </c>
      <c r="U375" s="125" t="str">
        <f ca="1">IF(OR(Y375="",VLOOKUP(A375,入力シート➁!$A:$R,COLUMN(入力シート➁!D366),0)=0),"",VLOOKUP(A375,入力シート➁!$A:$R,COLUMN(入力シート➁!D366),0))</f>
        <v/>
      </c>
      <c r="V375" s="123" t="str">
        <f ca="1">IF(U375="","",VLOOKUP($A375,入力シート➁!$A:$R,COLUMN(入力シート➁!$E$7),0))</f>
        <v/>
      </c>
      <c r="W375" s="195" t="str">
        <f t="shared" ca="1" si="66"/>
        <v/>
      </c>
      <c r="X375" s="199"/>
      <c r="Y375" s="197" t="str">
        <f ca="1">IF(VLOOKUP($A375,入力シート➁!$A:$R,COLUMN(入力シート➁!H366),0)=0,"",IF(VLOOKUP($A375,入力シート➁!$A:$R,COLUMN(入力シート➁!H366),0)&lt;0,"("&amp;-VLOOKUP($A375,入力シート➁!$A:$R,COLUMN(入力シート➁!H366),0)&amp;VLOOKUP($A375,入力シート➁!$A:$R,COLUMN(入力シート➁!I366),0)&amp;")",VLOOKUP($A375,入力シート➁!$A:$R,COLUMN(入力シート➁!H366),0)))</f>
        <v/>
      </c>
      <c r="Z375" s="198"/>
      <c r="AA375" s="198"/>
      <c r="AB375" s="124" t="str">
        <f ca="1">IF(OR(Y375="",COUNT(Y375)=0),"",VLOOKUP($A375,入力シート➁!$A:$R,COLUMN(入力シート➁!G366),0))</f>
        <v/>
      </c>
      <c r="AC375" s="121" t="str">
        <f ca="1">IF(AE375="","",IFERROR(VLOOKUP($A375,入力シート➁!$A:$R,COLUMN(入力シート➁!$C$7),0),""))</f>
        <v/>
      </c>
      <c r="AD375" s="125" t="str">
        <f ca="1">IF(OR(AH375="",VLOOKUP(A375,入力シート➁!$A:$R,COLUMN(入力シート➁!D366),0)=0),"",VLOOKUP(A375,入力シート➁!$A:$R,COLUMN(入力シート➁!D366),0))</f>
        <v/>
      </c>
      <c r="AE375" s="123" t="str">
        <f ca="1">IF(AD375="","",VLOOKUP($A375,入力シート➁!$A:$R,COLUMN(入力シート➁!$E$7),0))</f>
        <v/>
      </c>
      <c r="AF375" s="195" t="str">
        <f t="shared" ca="1" si="67"/>
        <v/>
      </c>
      <c r="AG375" s="199"/>
      <c r="AH375" s="197" t="str">
        <f ca="1">IF(VLOOKUP($A375,入力シート➁!$A:$R,COLUMN(入力シート➁!J366),0)=0,"",IF(VLOOKUP($A375,入力シート➁!$A:$R,COLUMN(入力シート➁!J366),0)&lt;0,"("&amp;-VLOOKUP($A375,入力シート➁!$A:$R,COLUMN(入力シート➁!J366),0)&amp;VLOOKUP($A375,入力シート➁!$A:$R,COLUMN(入力シート➁!K366),0)&amp;")",VLOOKUP($A375,入力シート➁!$A:$R,COLUMN(入力シート➁!J366),0)))</f>
        <v/>
      </c>
      <c r="AI375" s="198"/>
      <c r="AJ375" s="198"/>
      <c r="AK375" s="124" t="str">
        <f ca="1">IF(OR(AH375="",COUNT(AH375)=0),"",VLOOKUP($A375,入力シート➁!$A:$R,COLUMN(入力シート➁!G366),0))</f>
        <v/>
      </c>
      <c r="AL375" s="121" t="str">
        <f ca="1">IF(AN375="","",IFERROR(VLOOKUP($A375,入力シート➁!$A:$R,COLUMN(入力シート➁!$C$7),0),""))</f>
        <v/>
      </c>
      <c r="AM375" s="125" t="str">
        <f ca="1">IF(OR(AQ375=0,AQ375="",VLOOKUP(A375,入力シート➁!$A:$R,COLUMN(入力シート➁!D366),0)=0),"",VLOOKUP(A375,入力シート➁!$A:$R,COLUMN(入力シート➁!D366),0))</f>
        <v/>
      </c>
      <c r="AN375" s="123" t="str">
        <f ca="1">IF(AM375="","",VLOOKUP($A375,入力シート➁!$A:$R,COLUMN(入力シート➁!$E$7),0))</f>
        <v/>
      </c>
      <c r="AO375" s="195" t="str">
        <f t="shared" ca="1" si="68"/>
        <v/>
      </c>
      <c r="AP375" s="199"/>
      <c r="AQ375" s="197" t="str">
        <f ca="1">IF(AND(VLOOKUP($A375,入力シート➁!$A:$R,COLUMN(入力シート➁!L366),0)=0,VLOOKUP($A375,入力シート➁!$A:$R,COLUMN(入力シート➁!B366),0)=""),"",IF(VLOOKUP($A375,入力シート➁!$A:$R,COLUMN(入力シート➁!L366),0)&lt;0,"("&amp;-VLOOKUP($A375,入力シート➁!$A:$R,COLUMN(入力シート➁!L366),0)&amp;VLOOKUP($A375,入力シート➁!$A:$R,COLUMN(入力シート➁!M366),0)&amp;")",VLOOKUP($A375,入力シート➁!$A:$R,COLUMN(入力シート➁!L366),0)))</f>
        <v/>
      </c>
      <c r="AR375" s="198"/>
      <c r="AS375" s="198"/>
      <c r="AT375" s="124" t="str">
        <f ca="1">IF(OR(AQ375="",COUNT(AQ375)=0),"",VLOOKUP($A375,入力シート➁!$A:$R,COLUMN(入力シート➁!G366),0))</f>
        <v/>
      </c>
      <c r="AU375" s="200" t="str">
        <f ca="1">IF(VLOOKUP(A375,入力シート➁!$A:$R,COLUMN(入力シート➁!R366),0)=0,"",VLOOKUP(A375,入力シート➁!$A:$R,COLUMN(入力シート➁!R366),0))</f>
        <v/>
      </c>
      <c r="AV375" s="200"/>
      <c r="AW375" s="200"/>
      <c r="AX375" s="200"/>
      <c r="AY375" s="200"/>
      <c r="AZ375" s="200"/>
      <c r="BA375" s="200"/>
      <c r="BB375" s="200"/>
      <c r="BC375" s="200"/>
      <c r="BE375" s="17" t="str">
        <f ca="1">IF($B367="","非表示","表示")</f>
        <v>非表示</v>
      </c>
    </row>
    <row r="376" spans="1:57" ht="18.75" customHeight="1">
      <c r="B376" s="201" t="s">
        <v>66</v>
      </c>
      <c r="C376" s="201"/>
      <c r="D376" s="17" t="s">
        <v>67</v>
      </c>
      <c r="BE376" s="17" t="str">
        <f ca="1">IF($B367="","非表示","表示")</f>
        <v>非表示</v>
      </c>
    </row>
    <row r="377" spans="1:57" ht="18.75" customHeight="1">
      <c r="D377" s="17" t="s">
        <v>68</v>
      </c>
      <c r="BE377" s="17" t="str">
        <f ca="1">IF($B367="","非表示","表示")</f>
        <v>非表示</v>
      </c>
    </row>
    <row r="378" spans="1:57" ht="18.75" customHeight="1">
      <c r="D378" s="17" t="s">
        <v>69</v>
      </c>
      <c r="BE378" s="17" t="str">
        <f ca="1">IF($B367="","非表示","表示")</f>
        <v>非表示</v>
      </c>
    </row>
    <row r="379" spans="1:57" ht="18.75" customHeight="1">
      <c r="D379" s="17" t="s">
        <v>70</v>
      </c>
      <c r="BE379" s="17" t="str">
        <f ca="1">IF($B367="","非表示","表示")</f>
        <v>非表示</v>
      </c>
    </row>
    <row r="380" spans="1:57" ht="21" customHeight="1">
      <c r="B380" s="20" t="s">
        <v>55</v>
      </c>
      <c r="BE380" s="17" t="str">
        <f ca="1">IF($B394="","非表示","表示")</f>
        <v>非表示</v>
      </c>
    </row>
    <row r="381" spans="1:57" ht="10.5" customHeight="1"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8"/>
      <c r="M381" s="29"/>
      <c r="N381" s="22"/>
      <c r="O381" s="22"/>
      <c r="P381" s="22"/>
      <c r="Q381" s="22"/>
      <c r="R381" s="22"/>
      <c r="S381" s="29"/>
      <c r="T381" s="22"/>
      <c r="U381" s="35"/>
      <c r="V381" s="36"/>
      <c r="W381" s="35"/>
      <c r="X381" s="35"/>
      <c r="Y381" s="35"/>
      <c r="Z381" s="35"/>
      <c r="AA381" s="35"/>
      <c r="AB381" s="36"/>
      <c r="AC381" s="35"/>
      <c r="AD381" s="35"/>
      <c r="AE381" s="36"/>
      <c r="AF381" s="35"/>
      <c r="AG381" s="22"/>
      <c r="AH381" s="22"/>
      <c r="AI381" s="22"/>
      <c r="AJ381" s="22"/>
      <c r="AK381" s="29"/>
      <c r="AL381" s="22"/>
      <c r="AM381" s="22"/>
      <c r="AN381" s="29"/>
      <c r="AO381" s="22"/>
      <c r="AP381" s="22"/>
      <c r="AQ381" s="22"/>
      <c r="AR381" s="22"/>
      <c r="AS381" s="22"/>
      <c r="AT381" s="29"/>
      <c r="AU381" s="22"/>
      <c r="AV381" s="35"/>
      <c r="AW381" s="35"/>
      <c r="AX381" s="35"/>
      <c r="AY381" s="35"/>
      <c r="AZ381" s="35"/>
      <c r="BA381" s="35"/>
      <c r="BB381" s="35"/>
      <c r="BC381" s="40">
        <f>$BC354+1</f>
        <v>15</v>
      </c>
      <c r="BE381" s="17" t="str">
        <f ca="1">IF($B394="","非表示","表示")</f>
        <v>非表示</v>
      </c>
    </row>
    <row r="382" spans="1:57" ht="25.5" customHeight="1">
      <c r="B382" s="23"/>
      <c r="C382" s="24"/>
      <c r="D382" s="24"/>
      <c r="E382" s="24"/>
      <c r="F382" s="24"/>
      <c r="G382" s="24"/>
      <c r="H382" s="24"/>
      <c r="I382" s="24"/>
      <c r="J382" s="24"/>
      <c r="K382" s="24"/>
      <c r="L382" s="30"/>
      <c r="M382" s="31"/>
      <c r="N382" s="24"/>
      <c r="O382" s="24"/>
      <c r="P382" s="24"/>
      <c r="Q382" s="24"/>
      <c r="R382" s="24"/>
      <c r="S382" s="31"/>
      <c r="T382" s="24"/>
      <c r="U382" s="17"/>
      <c r="V382" s="202" t="str">
        <f>$V$4</f>
        <v>令和</v>
      </c>
      <c r="W382" s="202"/>
      <c r="X382" s="202"/>
      <c r="Y382" s="203" t="str">
        <f>$Y$4</f>
        <v/>
      </c>
      <c r="Z382" s="203"/>
      <c r="AA382" s="204" t="s">
        <v>56</v>
      </c>
      <c r="AB382" s="204"/>
      <c r="AC382" s="204"/>
      <c r="AD382" s="204"/>
      <c r="AE382" s="204"/>
      <c r="AF382" s="204"/>
      <c r="AG382" s="204"/>
      <c r="AH382" s="204"/>
      <c r="AJ382" s="24"/>
      <c r="AK382" s="31"/>
      <c r="AL382" s="24"/>
      <c r="AM382" s="24"/>
      <c r="AN382" s="31"/>
      <c r="AO382" s="24"/>
      <c r="AP382" s="24"/>
      <c r="AQ382" s="24"/>
      <c r="AR382" s="24"/>
      <c r="AS382" s="24"/>
      <c r="AT382" s="31"/>
      <c r="AU382" s="24"/>
      <c r="AV382" s="26"/>
      <c r="AW382" s="26"/>
      <c r="AX382" s="26"/>
      <c r="AY382" s="26"/>
      <c r="AZ382" s="26"/>
      <c r="BA382" s="26"/>
      <c r="BB382" s="26"/>
      <c r="BC382" s="41"/>
      <c r="BE382" s="17" t="str">
        <f ca="1">IF($B394="","非表示","表示")</f>
        <v>非表示</v>
      </c>
    </row>
    <row r="383" spans="1:57" ht="18" customHeight="1"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30"/>
      <c r="M383" s="31"/>
      <c r="N383" s="24"/>
      <c r="O383" s="24"/>
      <c r="P383" s="24"/>
      <c r="Q383" s="24"/>
      <c r="R383" s="24"/>
      <c r="S383" s="31"/>
      <c r="T383" s="24"/>
      <c r="U383" s="30"/>
      <c r="V383" s="31"/>
      <c r="AD383" s="17"/>
      <c r="AJ383" s="24"/>
      <c r="AK383" s="31"/>
      <c r="AQ383" s="24"/>
      <c r="AR383" s="24"/>
      <c r="AS383" s="24"/>
      <c r="AT383" s="205" t="str">
        <f>$AT$5</f>
        <v>　　年　　月　　日</v>
      </c>
      <c r="AU383" s="205"/>
      <c r="AV383" s="205"/>
      <c r="AW383" s="205"/>
      <c r="AX383" s="205"/>
      <c r="AY383" s="205"/>
      <c r="AZ383" s="205"/>
      <c r="BA383" s="205"/>
      <c r="BB383" s="205"/>
      <c r="BC383" s="41"/>
      <c r="BE383" s="17" t="str">
        <f ca="1">IF($B394="","非表示","表示")</f>
        <v>非表示</v>
      </c>
    </row>
    <row r="384" spans="1:57" ht="21" customHeight="1">
      <c r="B384" s="25"/>
      <c r="C384" s="26"/>
      <c r="D384" s="26"/>
      <c r="E384" s="26"/>
      <c r="F384" s="26"/>
      <c r="G384" s="26"/>
      <c r="H384" s="26"/>
      <c r="I384" s="26"/>
      <c r="J384" s="26"/>
      <c r="K384" s="26"/>
      <c r="L384" s="32"/>
      <c r="M384" s="33"/>
      <c r="O384" s="26"/>
      <c r="P384" s="26"/>
      <c r="Q384" s="26"/>
      <c r="R384" s="26"/>
      <c r="S384" s="33"/>
      <c r="T384" s="26"/>
      <c r="U384" s="32"/>
      <c r="V384" s="33"/>
      <c r="W384" s="26"/>
      <c r="X384" s="26"/>
      <c r="Y384" s="26"/>
      <c r="Z384" s="26"/>
      <c r="AA384" s="26"/>
      <c r="AB384" s="33"/>
      <c r="AC384" s="26"/>
      <c r="AD384" s="32"/>
      <c r="AE384" s="33"/>
      <c r="AF384" s="26"/>
      <c r="AG384" s="26"/>
      <c r="AH384" s="26"/>
      <c r="AI384" s="26"/>
      <c r="AJ384" s="26"/>
      <c r="AK384" s="33"/>
      <c r="AQ384" s="26"/>
      <c r="AR384" s="26"/>
      <c r="AS384" s="26"/>
      <c r="AT384" s="33"/>
      <c r="AU384" s="26"/>
      <c r="AV384" s="206"/>
      <c r="AW384" s="206"/>
      <c r="AX384" s="206"/>
      <c r="AY384" s="206"/>
      <c r="AZ384" s="206"/>
      <c r="BA384" s="206"/>
      <c r="BB384" s="206"/>
      <c r="BC384" s="41"/>
      <c r="BE384" s="17" t="str">
        <f ca="1">IF($B394="","非表示","表示")</f>
        <v>非表示</v>
      </c>
    </row>
    <row r="385" spans="1:57" ht="20.25" customHeight="1">
      <c r="B385" s="25"/>
      <c r="C385" s="207" t="s">
        <v>57</v>
      </c>
      <c r="D385" s="207"/>
      <c r="E385" s="207"/>
      <c r="F385" s="207"/>
      <c r="G385" s="207"/>
      <c r="H385" s="207"/>
      <c r="I385" s="207"/>
      <c r="J385" s="207"/>
      <c r="K385" s="207"/>
      <c r="L385" s="207"/>
      <c r="M385" s="33"/>
      <c r="N385" s="26"/>
      <c r="O385" s="26"/>
      <c r="P385" s="26"/>
      <c r="Q385" s="26"/>
      <c r="R385" s="26"/>
      <c r="S385" s="33"/>
      <c r="T385" s="26"/>
      <c r="U385" s="32"/>
      <c r="V385" s="33"/>
      <c r="W385" s="26"/>
      <c r="AB385" s="33"/>
      <c r="AC385" s="26"/>
      <c r="AD385" s="32"/>
      <c r="AE385" s="33"/>
      <c r="AF385" s="26"/>
      <c r="AG385" s="26"/>
      <c r="AH385" s="26"/>
      <c r="AI385" s="26"/>
      <c r="AJ385" s="26"/>
      <c r="AK385" s="33"/>
      <c r="AL385" s="26"/>
      <c r="AM385" s="26"/>
      <c r="AN385" s="33"/>
      <c r="AO385" s="26"/>
      <c r="AP385" s="26"/>
      <c r="AQ385" s="26"/>
      <c r="AR385" s="26"/>
      <c r="AS385" s="26"/>
      <c r="AT385" s="33"/>
      <c r="AU385" s="26"/>
      <c r="AV385" s="26"/>
      <c r="AW385" s="26"/>
      <c r="AX385" s="26"/>
      <c r="AY385" s="26"/>
      <c r="AZ385" s="26"/>
      <c r="BA385" s="26"/>
      <c r="BB385" s="26"/>
      <c r="BC385" s="41"/>
      <c r="BE385" s="17" t="str">
        <f ca="1">IF($B394="","非表示","表示")</f>
        <v>非表示</v>
      </c>
    </row>
    <row r="386" spans="1:57" ht="20.25" customHeight="1">
      <c r="B386" s="25"/>
      <c r="C386" s="26"/>
      <c r="D386" s="26"/>
      <c r="E386" s="26"/>
      <c r="F386" s="26"/>
      <c r="G386" s="26"/>
      <c r="H386" s="26"/>
      <c r="I386" s="26"/>
      <c r="J386" s="26"/>
      <c r="K386" s="26"/>
      <c r="L386" s="32"/>
      <c r="M386" s="33"/>
      <c r="N386" s="26"/>
      <c r="O386" s="26"/>
      <c r="P386" s="26"/>
      <c r="Q386" s="26"/>
      <c r="R386" s="26"/>
      <c r="S386" s="33"/>
      <c r="T386" s="26"/>
      <c r="U386" s="32"/>
      <c r="V386" s="33"/>
      <c r="W386" s="26"/>
      <c r="X386" s="26"/>
      <c r="Y386" s="26"/>
      <c r="Z386" s="26"/>
      <c r="AA386" s="26"/>
      <c r="AB386" s="33"/>
      <c r="AC386" s="26"/>
      <c r="AD386" s="32"/>
      <c r="AE386" s="33"/>
      <c r="AF386" s="26"/>
      <c r="AG386" s="26"/>
      <c r="AH386" s="26"/>
      <c r="AI386" s="26"/>
      <c r="AJ386" s="26"/>
      <c r="AK386" s="177" t="s">
        <v>58</v>
      </c>
      <c r="AL386" s="177"/>
      <c r="AM386" s="177"/>
      <c r="AN386" s="177"/>
      <c r="AP386" s="186" t="str">
        <f>$AP$8</f>
        <v/>
      </c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41"/>
      <c r="BE386" s="17" t="str">
        <f ca="1">IF($B394="","非表示","表示")</f>
        <v>非表示</v>
      </c>
    </row>
    <row r="387" spans="1:57" ht="20.25" customHeight="1">
      <c r="B387" s="25"/>
      <c r="C387" s="26"/>
      <c r="D387" s="26"/>
      <c r="E387" s="26"/>
      <c r="F387" s="26"/>
      <c r="G387" s="26"/>
      <c r="H387" s="26"/>
      <c r="I387" s="26"/>
      <c r="J387" s="26"/>
      <c r="K387" s="26"/>
      <c r="L387" s="32"/>
      <c r="M387" s="33"/>
      <c r="N387" s="26"/>
      <c r="O387" s="26"/>
      <c r="P387" s="26"/>
      <c r="Q387" s="26"/>
      <c r="R387" s="26"/>
      <c r="S387" s="33"/>
      <c r="T387" s="26"/>
      <c r="U387" s="32"/>
      <c r="V387" s="33"/>
      <c r="W387" s="26"/>
      <c r="X387" s="26"/>
      <c r="Y387" s="26"/>
      <c r="Z387" s="26"/>
      <c r="AA387" s="26"/>
      <c r="AB387" s="33"/>
      <c r="AC387" s="26"/>
      <c r="AD387" s="32"/>
      <c r="AE387" s="33"/>
      <c r="AF387" s="26"/>
      <c r="AG387" s="26"/>
      <c r="AH387" s="26"/>
      <c r="AI387" s="26"/>
      <c r="AJ387" s="26"/>
      <c r="AK387" s="178"/>
      <c r="AL387" s="178"/>
      <c r="AM387" s="178"/>
      <c r="AN387" s="178"/>
      <c r="AO387" s="37"/>
      <c r="AP387" s="187" t="str">
        <f>$AP$9</f>
        <v/>
      </c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41"/>
      <c r="BE387" s="17" t="str">
        <f ca="1">IF($B394="","非表示","表示")</f>
        <v>非表示</v>
      </c>
    </row>
    <row r="388" spans="1:57" ht="7.5" customHeight="1">
      <c r="B388" s="25"/>
      <c r="C388" s="26"/>
      <c r="D388" s="26"/>
      <c r="E388" s="26"/>
      <c r="F388" s="26"/>
      <c r="G388" s="26"/>
      <c r="H388" s="26"/>
      <c r="I388" s="26"/>
      <c r="J388" s="26"/>
      <c r="K388" s="26"/>
      <c r="L388" s="32"/>
      <c r="M388" s="33"/>
      <c r="N388" s="26"/>
      <c r="O388" s="26"/>
      <c r="P388" s="26"/>
      <c r="Q388" s="26"/>
      <c r="R388" s="26"/>
      <c r="S388" s="33"/>
      <c r="T388" s="26"/>
      <c r="U388" s="32"/>
      <c r="V388" s="33"/>
      <c r="W388" s="26"/>
      <c r="X388" s="26"/>
      <c r="Y388" s="26"/>
      <c r="Z388" s="26"/>
      <c r="AA388" s="26"/>
      <c r="AB388" s="33"/>
      <c r="AC388" s="26"/>
      <c r="AD388" s="32"/>
      <c r="AE388" s="33"/>
      <c r="AF388" s="26"/>
      <c r="AG388" s="26"/>
      <c r="AH388" s="26"/>
      <c r="AI388" s="26"/>
      <c r="AJ388" s="26"/>
      <c r="AK388" s="33"/>
      <c r="AL388" s="26"/>
      <c r="AM388" s="26"/>
      <c r="AN388" s="33"/>
      <c r="AO388" s="26"/>
      <c r="AP388" s="26"/>
      <c r="AQ388" s="26"/>
      <c r="AR388" s="26"/>
      <c r="AS388" s="26"/>
      <c r="AT388" s="33"/>
      <c r="AU388" s="26"/>
      <c r="AV388" s="26"/>
      <c r="AW388" s="26"/>
      <c r="AX388" s="26"/>
      <c r="AY388" s="26"/>
      <c r="AZ388" s="26"/>
      <c r="BA388" s="26"/>
      <c r="BB388" s="26"/>
      <c r="BC388" s="41"/>
      <c r="BE388" s="17" t="str">
        <f ca="1">IF($B394="","非表示","表示")</f>
        <v>非表示</v>
      </c>
    </row>
    <row r="389" spans="1:57" ht="20.25" customHeight="1">
      <c r="B389" s="25"/>
      <c r="C389" s="26"/>
      <c r="D389" s="26"/>
      <c r="E389" s="26"/>
      <c r="F389" s="26"/>
      <c r="G389" s="26"/>
      <c r="H389" s="26"/>
      <c r="I389" s="26"/>
      <c r="J389" s="26"/>
      <c r="K389" s="26"/>
      <c r="L389" s="32"/>
      <c r="M389" s="33"/>
      <c r="N389" s="26"/>
      <c r="O389" s="26"/>
      <c r="P389" s="26"/>
      <c r="Q389" s="26"/>
      <c r="U389" s="17"/>
      <c r="AD389" s="32"/>
      <c r="AE389" s="33"/>
      <c r="AF389" s="26"/>
      <c r="AG389" s="26"/>
      <c r="AH389" s="26"/>
      <c r="AI389" s="26"/>
      <c r="AJ389" s="26"/>
      <c r="AK389" s="179" t="s">
        <v>59</v>
      </c>
      <c r="AL389" s="179"/>
      <c r="AM389" s="179"/>
      <c r="AN389" s="179"/>
      <c r="AP389" s="181" t="str">
        <f>$AP$11</f>
        <v/>
      </c>
      <c r="AQ389" s="181"/>
      <c r="AR389" s="181"/>
      <c r="AS389" s="181"/>
      <c r="AT389" s="181"/>
      <c r="AU389" s="181"/>
      <c r="AV389" s="181"/>
      <c r="AW389" s="181"/>
      <c r="AX389" s="181"/>
      <c r="AY389" s="181"/>
      <c r="AZ389" s="181"/>
      <c r="BA389" s="181"/>
      <c r="BB389" s="181"/>
      <c r="BC389" s="41"/>
      <c r="BE389" s="17" t="str">
        <f ca="1">IF($B394="","非表示","表示")</f>
        <v>非表示</v>
      </c>
    </row>
    <row r="390" spans="1:57" ht="20.25" customHeight="1">
      <c r="B390" s="25"/>
      <c r="D390" s="24" t="s">
        <v>12</v>
      </c>
      <c r="E390" s="26"/>
      <c r="F390" s="26"/>
      <c r="G390" s="27"/>
      <c r="H390" s="27"/>
      <c r="I390" s="27"/>
      <c r="J390" s="27"/>
      <c r="K390" s="27"/>
      <c r="L390" s="34"/>
      <c r="M390" s="33"/>
      <c r="N390" s="26"/>
      <c r="O390" s="26"/>
      <c r="P390" s="26"/>
      <c r="T390" s="188" t="s">
        <v>16</v>
      </c>
      <c r="U390" s="188"/>
      <c r="V390" s="188"/>
      <c r="W390" s="188"/>
      <c r="X390" s="37"/>
      <c r="Y390" s="126" t="str">
        <f>$Y$12</f>
        <v/>
      </c>
      <c r="Z390" s="38" t="s">
        <v>17</v>
      </c>
      <c r="AA390" s="189" t="str">
        <f>$AA$12</f>
        <v/>
      </c>
      <c r="AB390" s="189"/>
      <c r="AC390" s="39" t="s">
        <v>18</v>
      </c>
      <c r="AD390" s="32"/>
      <c r="AE390" s="33"/>
      <c r="AF390" s="26"/>
      <c r="AG390" s="26"/>
      <c r="AH390" s="26"/>
      <c r="AI390" s="26"/>
      <c r="AJ390" s="26"/>
      <c r="AK390" s="180"/>
      <c r="AL390" s="180"/>
      <c r="AM390" s="180"/>
      <c r="AN390" s="180"/>
      <c r="AO390" s="37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41"/>
      <c r="BE390" s="17" t="str">
        <f ca="1">IF($B394="","非表示","表示")</f>
        <v>非表示</v>
      </c>
    </row>
    <row r="391" spans="1:57" ht="12.75" customHeight="1">
      <c r="B391" s="25"/>
      <c r="C391" s="26"/>
      <c r="D391" s="26"/>
      <c r="E391" s="26"/>
      <c r="F391" s="26"/>
      <c r="G391" s="26"/>
      <c r="H391" s="26"/>
      <c r="I391" s="26"/>
      <c r="J391" s="26"/>
      <c r="K391" s="26"/>
      <c r="L391" s="32"/>
      <c r="M391" s="33"/>
      <c r="N391" s="26"/>
      <c r="O391" s="26"/>
      <c r="P391" s="26"/>
      <c r="Q391" s="26"/>
      <c r="R391" s="26"/>
      <c r="S391" s="33"/>
      <c r="T391" s="26"/>
      <c r="U391" s="32"/>
      <c r="V391" s="33"/>
      <c r="W391" s="26"/>
      <c r="X391" s="26"/>
      <c r="Y391" s="26"/>
      <c r="Z391" s="26"/>
      <c r="AA391" s="26"/>
      <c r="AB391" s="33"/>
      <c r="AC391" s="26"/>
      <c r="AD391" s="32"/>
      <c r="AE391" s="33"/>
      <c r="AF391" s="26"/>
      <c r="AG391" s="26"/>
      <c r="AH391" s="26"/>
      <c r="AI391" s="26"/>
      <c r="AJ391" s="26"/>
      <c r="AK391" s="33"/>
      <c r="AL391" s="26"/>
      <c r="AM391" s="26"/>
      <c r="AN391" s="33"/>
      <c r="AO391" s="26"/>
      <c r="AP391" s="26"/>
      <c r="AQ391" s="26"/>
      <c r="AR391" s="26"/>
      <c r="AS391" s="26"/>
      <c r="AT391" s="33"/>
      <c r="AU391" s="26"/>
      <c r="AV391" s="26"/>
      <c r="AW391" s="26"/>
      <c r="AX391" s="26"/>
      <c r="AY391" s="26"/>
      <c r="AZ391" s="26"/>
      <c r="BA391" s="26"/>
      <c r="BB391" s="26"/>
      <c r="BC391" s="41"/>
      <c r="BE391" s="17" t="str">
        <f ca="1">IF($B394="","非表示","表示")</f>
        <v>非表示</v>
      </c>
    </row>
    <row r="392" spans="1:57" ht="23.25" customHeight="1">
      <c r="B392" s="176" t="s">
        <v>60</v>
      </c>
      <c r="C392" s="176"/>
      <c r="D392" s="176"/>
      <c r="E392" s="176"/>
      <c r="F392" s="176"/>
      <c r="G392" s="176"/>
      <c r="H392" s="176"/>
      <c r="I392" s="176"/>
      <c r="J392" s="176"/>
      <c r="K392" s="176" t="s">
        <v>61</v>
      </c>
      <c r="L392" s="176"/>
      <c r="M392" s="176"/>
      <c r="N392" s="176"/>
      <c r="O392" s="176"/>
      <c r="P392" s="176"/>
      <c r="Q392" s="176"/>
      <c r="R392" s="176"/>
      <c r="S392" s="176"/>
      <c r="T392" s="183" t="s">
        <v>62</v>
      </c>
      <c r="U392" s="184"/>
      <c r="V392" s="184"/>
      <c r="W392" s="184"/>
      <c r="X392" s="184"/>
      <c r="Y392" s="184"/>
      <c r="Z392" s="184"/>
      <c r="AA392" s="184"/>
      <c r="AB392" s="185"/>
      <c r="AC392" s="183" t="s">
        <v>63</v>
      </c>
      <c r="AD392" s="184"/>
      <c r="AE392" s="184"/>
      <c r="AF392" s="184"/>
      <c r="AG392" s="184"/>
      <c r="AH392" s="184"/>
      <c r="AI392" s="184"/>
      <c r="AJ392" s="184"/>
      <c r="AK392" s="185"/>
      <c r="AL392" s="183" t="s">
        <v>64</v>
      </c>
      <c r="AM392" s="184"/>
      <c r="AN392" s="184"/>
      <c r="AO392" s="184"/>
      <c r="AP392" s="184"/>
      <c r="AQ392" s="184"/>
      <c r="AR392" s="184"/>
      <c r="AS392" s="184"/>
      <c r="AT392" s="185"/>
      <c r="AU392" s="176" t="s">
        <v>47</v>
      </c>
      <c r="AV392" s="176"/>
      <c r="AW392" s="176"/>
      <c r="AX392" s="176"/>
      <c r="AY392" s="176"/>
      <c r="AZ392" s="176"/>
      <c r="BA392" s="176"/>
      <c r="BB392" s="176"/>
      <c r="BC392" s="176"/>
      <c r="BE392" s="17" t="str">
        <f ca="1">IF($B394="","非表示","表示")</f>
        <v>非表示</v>
      </c>
    </row>
    <row r="393" spans="1:57" ht="23.25" customHeight="1">
      <c r="B393" s="176"/>
      <c r="C393" s="176"/>
      <c r="D393" s="176"/>
      <c r="E393" s="176"/>
      <c r="F393" s="176"/>
      <c r="G393" s="176"/>
      <c r="H393" s="176"/>
      <c r="I393" s="176"/>
      <c r="J393" s="176"/>
      <c r="K393" s="190" t="s">
        <v>38</v>
      </c>
      <c r="L393" s="190"/>
      <c r="M393" s="190"/>
      <c r="N393" s="190" t="s">
        <v>65</v>
      </c>
      <c r="O393" s="191"/>
      <c r="P393" s="190" t="s">
        <v>49</v>
      </c>
      <c r="Q393" s="190"/>
      <c r="R393" s="190"/>
      <c r="S393" s="190"/>
      <c r="T393" s="183" t="s">
        <v>38</v>
      </c>
      <c r="U393" s="184"/>
      <c r="V393" s="185"/>
      <c r="W393" s="176" t="s">
        <v>65</v>
      </c>
      <c r="X393" s="183"/>
      <c r="Y393" s="176" t="s">
        <v>49</v>
      </c>
      <c r="Z393" s="176"/>
      <c r="AA393" s="176"/>
      <c r="AB393" s="176"/>
      <c r="AC393" s="183" t="s">
        <v>38</v>
      </c>
      <c r="AD393" s="184"/>
      <c r="AE393" s="185"/>
      <c r="AF393" s="176" t="s">
        <v>65</v>
      </c>
      <c r="AG393" s="183"/>
      <c r="AH393" s="176" t="s">
        <v>49</v>
      </c>
      <c r="AI393" s="176"/>
      <c r="AJ393" s="176"/>
      <c r="AK393" s="176"/>
      <c r="AL393" s="183" t="s">
        <v>38</v>
      </c>
      <c r="AM393" s="184"/>
      <c r="AN393" s="185"/>
      <c r="AO393" s="176" t="s">
        <v>65</v>
      </c>
      <c r="AP393" s="183"/>
      <c r="AQ393" s="176" t="s">
        <v>49</v>
      </c>
      <c r="AR393" s="176"/>
      <c r="AS393" s="176"/>
      <c r="AT393" s="176"/>
      <c r="AU393" s="176"/>
      <c r="AV393" s="176"/>
      <c r="AW393" s="176"/>
      <c r="AX393" s="176"/>
      <c r="AY393" s="176"/>
      <c r="AZ393" s="176"/>
      <c r="BA393" s="176"/>
      <c r="BB393" s="176"/>
      <c r="BC393" s="176"/>
      <c r="BE393" s="17" t="str">
        <f ca="1">IF($B394="","非表示","表示")</f>
        <v>非表示</v>
      </c>
    </row>
    <row r="394" spans="1:57" ht="46.5" customHeight="1">
      <c r="A394" s="17">
        <f ca="1">$A375+1</f>
        <v>127</v>
      </c>
      <c r="B394" s="192" t="str">
        <f ca="1">IF(AND(VLOOKUP(A394,入力シート➁!$A:$B,COLUMN(入力シート➁!$B$5),0)=0,AU394=""),"",IF(AND(VLOOKUP(A394,入力シート➁!$A:$B,COLUMN(入力シート➁!$B$5),0)=0,AU394&lt;&gt;""),IFERROR(IF(AND(OFFSET(B394,-2,0,1,1)=$B$14,OFFSET(B394,-19,0,1,1)="　　　　　　　〃"),OFFSET(B394,-20,0,1,1),IF(AND(OFFSET(B394,-2,0,1,1)=$B$14,OFFSET(B394,-19,0,1,1)&lt;&gt;"　　　　　　　〃"),OFFSET(B394,-19,0,1,1),"　　　　　　　〃")),"　　　　　　　〃"),(VLOOKUP(A394,入力シート➁!$A:$B,COLUMN(入力シート➁!$B$5),0))))</f>
        <v/>
      </c>
      <c r="C394" s="193"/>
      <c r="D394" s="193"/>
      <c r="E394" s="193"/>
      <c r="F394" s="193"/>
      <c r="G394" s="193"/>
      <c r="H394" s="193"/>
      <c r="I394" s="193"/>
      <c r="J394" s="194"/>
      <c r="K394" s="121" t="str">
        <f ca="1">IF(M394="","",IFERROR(VLOOKUP($A394,入力シート➁!$A:$R,COLUMN(入力シート➁!$C$7),0),""))</f>
        <v/>
      </c>
      <c r="L394" s="122" t="str">
        <f ca="1">IF(OR(P394="",VLOOKUP(A394,入力シート➁!$A:$R,COLUMN(入力シート➁!D385),0)=0),"",VLOOKUP(A394,入力シート➁!$A:$R,COLUMN(入力シート➁!D385),0))</f>
        <v/>
      </c>
      <c r="M394" s="123" t="str">
        <f ca="1">IF(L394="","",VLOOKUP($A394,入力シート➁!$A:$R,COLUMN(入力シート➁!$E$7),0))</f>
        <v/>
      </c>
      <c r="N394" s="195" t="str">
        <f t="shared" ref="N394:N402" ca="1" si="70">IFERROR(IF(OR(P394="",P394&lt;=0),"",IF(AND(M394="V",K394&lt;&gt;""),ROUNDUP(P394/(VALUE(LEFT(K394,FIND("m",K394)-1))*L394),0),ROUNDUP(P394/L394,0))),"")</f>
        <v/>
      </c>
      <c r="O394" s="196"/>
      <c r="P394" s="197" t="str">
        <f ca="1">IF(VLOOKUP($A394,入力シート➁!$A:$R,COLUMN(入力シート➁!F385),0)=0,"",IF(VLOOKUP($A394,入力シート➁!$A:$R,COLUMN(入力シート➁!F385),0)&lt;0,"("&amp;-VLOOKUP($A394,入力シート➁!$A:$R,COLUMN(入力シート➁!F385),0)&amp;VLOOKUP($A394,入力シート➁!$A:$R,COLUMN(入力シート➁!G385),0)&amp;")",VLOOKUP($A394,入力シート➁!$A:$R,COLUMN(入力シート➁!F385),0)))</f>
        <v/>
      </c>
      <c r="Q394" s="198"/>
      <c r="R394" s="198"/>
      <c r="S394" s="124" t="str">
        <f ca="1">IF(OR(P394="",COUNT(P394)=0),"",VLOOKUP($A394,入力シート➁!$A:$R,COLUMN(入力シート➁!G385),0))</f>
        <v/>
      </c>
      <c r="T394" s="121" t="str">
        <f ca="1">IF(V394="","",IFERROR(VLOOKUP($A394,入力シート➁!$A:$R,COLUMN(入力シート➁!$C$7),0),""))</f>
        <v/>
      </c>
      <c r="U394" s="125" t="str">
        <f ca="1">IF(OR(Y394="",VLOOKUP(A394,入力シート➁!$A:$R,COLUMN(入力シート➁!D385),0)=0),"",VLOOKUP(A394,入力シート➁!$A:$R,COLUMN(入力シート➁!D385),0))</f>
        <v/>
      </c>
      <c r="V394" s="123" t="str">
        <f ca="1">IF(U394="","",VLOOKUP($A394,入力シート➁!$A:$R,COLUMN(入力シート➁!$E$7),0))</f>
        <v/>
      </c>
      <c r="W394" s="195" t="str">
        <f t="shared" ref="W394:W402" ca="1" si="71">IFERROR(IF(OR(Y394="",Y394&lt;=0),"",IF(AND(V394="V",T394&lt;&gt;""),ROUNDUP(Y394/(VALUE(LEFT(T394,FIND("m",T394)-1))*U394),0),ROUNDUP(Y394/U394,0))),"")</f>
        <v/>
      </c>
      <c r="X394" s="199"/>
      <c r="Y394" s="197" t="str">
        <f ca="1">IF(VLOOKUP($A394,入力シート➁!$A:$R,COLUMN(入力シート➁!H385),0)=0,"",IF(VLOOKUP($A394,入力シート➁!$A:$R,COLUMN(入力シート➁!H385),0)&lt;0,"("&amp;-VLOOKUP($A394,入力シート➁!$A:$R,COLUMN(入力シート➁!H385),0)&amp;VLOOKUP($A394,入力シート➁!$A:$R,COLUMN(入力シート➁!I385),0)&amp;")",VLOOKUP($A394,入力シート➁!$A:$R,COLUMN(入力シート➁!H385),0)))</f>
        <v/>
      </c>
      <c r="Z394" s="198"/>
      <c r="AA394" s="198"/>
      <c r="AB394" s="124" t="str">
        <f ca="1">IF(OR(Y394="",COUNT(Y394)=0),"",VLOOKUP($A394,入力シート➁!$A:$R,COLUMN(入力シート➁!G385),0))</f>
        <v/>
      </c>
      <c r="AC394" s="121" t="str">
        <f ca="1">IF(AE394="","",IFERROR(VLOOKUP($A394,入力シート➁!$A:$R,COLUMN(入力シート➁!$C$7),0),""))</f>
        <v/>
      </c>
      <c r="AD394" s="125" t="str">
        <f ca="1">IF(OR(AH394="",VLOOKUP(A394,入力シート➁!$A:$R,COLUMN(入力シート➁!D385),0)=0),"",VLOOKUP(A394,入力シート➁!$A:$R,COLUMN(入力シート➁!D385),0))</f>
        <v/>
      </c>
      <c r="AE394" s="123" t="str">
        <f ca="1">IF(AD394="","",VLOOKUP($A394,入力シート➁!$A:$R,COLUMN(入力シート➁!$E$7),0))</f>
        <v/>
      </c>
      <c r="AF394" s="195" t="str">
        <f t="shared" ref="AF394:AF402" ca="1" si="72">IFERROR(IF(OR(AH394="",AH394&lt;=0),"",IF(AND(AE394="V",AC394&lt;&gt;""),ROUNDUP(AH394/(VALUE(LEFT(AC394,FIND("m",AC394)-1))*AD394),0),ROUNDUP(AH394/AD394,0))),"")</f>
        <v/>
      </c>
      <c r="AG394" s="199"/>
      <c r="AH394" s="197" t="str">
        <f ca="1">IF(VLOOKUP($A394,入力シート➁!$A:$R,COLUMN(入力シート➁!J385),0)=0,"",IF(VLOOKUP($A394,入力シート➁!$A:$R,COLUMN(入力シート➁!J385),0)&lt;0,"("&amp;-VLOOKUP($A394,入力シート➁!$A:$R,COLUMN(入力シート➁!J385),0)&amp;VLOOKUP($A394,入力シート➁!$A:$R,COLUMN(入力シート➁!K385),0)&amp;")",VLOOKUP($A394,入力シート➁!$A:$R,COLUMN(入力シート➁!J385),0)))</f>
        <v/>
      </c>
      <c r="AI394" s="198"/>
      <c r="AJ394" s="198"/>
      <c r="AK394" s="124" t="str">
        <f ca="1">IF(OR(AH394="",COUNT(AH394)=0),"",VLOOKUP($A394,入力シート➁!$A:$R,COLUMN(入力シート➁!G385),0))</f>
        <v/>
      </c>
      <c r="AL394" s="121" t="str">
        <f ca="1">IF(AN394="","",IFERROR(VLOOKUP($A394,入力シート➁!$A:$R,COLUMN(入力シート➁!$C$7),0),""))</f>
        <v/>
      </c>
      <c r="AM394" s="125" t="str">
        <f ca="1">IF(OR(AQ394=0,AQ394="",VLOOKUP(A394,入力シート➁!$A:$R,COLUMN(入力シート➁!D385),0)=0),"",VLOOKUP(A394,入力シート➁!$A:$R,COLUMN(入力シート➁!D385),0))</f>
        <v/>
      </c>
      <c r="AN394" s="123" t="str">
        <f ca="1">IF(AM394="","",VLOOKUP($A394,入力シート➁!$A:$R,COLUMN(入力シート➁!$E$7),0))</f>
        <v/>
      </c>
      <c r="AO394" s="195" t="str">
        <f t="shared" ref="AO394:AO402" ca="1" si="73">IFERROR(IF(OR(AQ394="",AQ394&lt;=0),"",IF(AND(AN394="V",AL394&lt;&gt;""),ROUNDUP(AQ394/(VALUE(LEFT(AL394,FIND("m",AL394)-1))*AM394),0),ROUNDUP(AQ394/AM394,0))),"")</f>
        <v/>
      </c>
      <c r="AP394" s="199"/>
      <c r="AQ394" s="197" t="str">
        <f ca="1">IF(AND(VLOOKUP($A394,入力シート➁!$A:$R,COLUMN(入力シート➁!L385),0)=0,VLOOKUP($A394,入力シート➁!$A:$R,COLUMN(入力シート➁!B385),0)=""),"",IF(VLOOKUP($A394,入力シート➁!$A:$R,COLUMN(入力シート➁!L385),0)&lt;0,"("&amp;-VLOOKUP($A394,入力シート➁!$A:$R,COLUMN(入力シート➁!L385),0)&amp;VLOOKUP($A394,入力シート➁!$A:$R,COLUMN(入力シート➁!M385),0)&amp;")",VLOOKUP($A394,入力シート➁!$A:$R,COLUMN(入力シート➁!L385),0)))</f>
        <v/>
      </c>
      <c r="AR394" s="198"/>
      <c r="AS394" s="198"/>
      <c r="AT394" s="124" t="str">
        <f ca="1">IF(OR(AQ394="",COUNT(AQ394)=0),"",VLOOKUP($A394,入力シート➁!$A:$R,COLUMN(入力シート➁!G385),0))</f>
        <v/>
      </c>
      <c r="AU394" s="200" t="str">
        <f ca="1">IF(VLOOKUP(A394,入力シート➁!$A:$R,COLUMN(入力シート➁!R385),0)=0,"",VLOOKUP(A394,入力シート➁!$A:$R,COLUMN(入力シート➁!R385),0))</f>
        <v/>
      </c>
      <c r="AV394" s="200"/>
      <c r="AW394" s="200"/>
      <c r="AX394" s="200"/>
      <c r="AY394" s="200"/>
      <c r="AZ394" s="200"/>
      <c r="BA394" s="200"/>
      <c r="BB394" s="200"/>
      <c r="BC394" s="200"/>
      <c r="BE394" s="17" t="str">
        <f ca="1">IF($B394="","非表示","表示")</f>
        <v>非表示</v>
      </c>
    </row>
    <row r="395" spans="1:57" ht="46.5" customHeight="1">
      <c r="A395" s="17">
        <f t="shared" ref="A395:A402" ca="1" si="74">OFFSET(A395,-1,0,1,1)+1</f>
        <v>128</v>
      </c>
      <c r="B395" s="192" t="str">
        <f ca="1">IF(AND(VLOOKUP(A395,入力シート➁!$A:$B,COLUMN(入力シート➁!$B$5),0)=0,AU395=""),"",IF(AND(VLOOKUP(A395,入力シート➁!$A:$B,COLUMN(入力シート➁!$B$5),0)=0,AU395&lt;&gt;""),IFERROR(IF(AND(OFFSET(B395,-2,0,1,1)=$B$14,OFFSET(B395,-19,0,1,1)="　　　　　　　〃"),OFFSET(B395,-20,0,1,1),IF(AND(OFFSET(B395,-2,0,1,1)=$B$14,OFFSET(B395,-19,0,1,1)&lt;&gt;"　　　　　　　〃"),OFFSET(B395,-19,0,1,1),"　　　　　　　〃")),"　　　　　　　〃"),(VLOOKUP(A395,入力シート➁!$A:$B,COLUMN(入力シート➁!$B$5),0))))</f>
        <v/>
      </c>
      <c r="C395" s="193"/>
      <c r="D395" s="193"/>
      <c r="E395" s="193"/>
      <c r="F395" s="193"/>
      <c r="G395" s="193"/>
      <c r="H395" s="193"/>
      <c r="I395" s="193"/>
      <c r="J395" s="194"/>
      <c r="K395" s="121" t="str">
        <f ca="1">IF(M395="","",IFERROR(VLOOKUP($A395,入力シート➁!$A:$R,COLUMN(入力シート➁!$C$7),0),""))</f>
        <v/>
      </c>
      <c r="L395" s="122" t="str">
        <f ca="1">IF(OR(P395="",VLOOKUP(A395,入力シート➁!$A:$R,COLUMN(入力シート➁!D386),0)=0),"",VLOOKUP(A395,入力シート➁!$A:$R,COLUMN(入力シート➁!D386),0))</f>
        <v/>
      </c>
      <c r="M395" s="123" t="str">
        <f ca="1">IF(L395="","",VLOOKUP($A395,入力シート➁!$A:$R,COLUMN(入力シート➁!$E$7),0))</f>
        <v/>
      </c>
      <c r="N395" s="195" t="str">
        <f t="shared" ca="1" si="70"/>
        <v/>
      </c>
      <c r="O395" s="196"/>
      <c r="P395" s="197" t="str">
        <f ca="1">IF(VLOOKUP($A395,入力シート➁!$A:$R,COLUMN(入力シート➁!F386),0)=0,"",IF(VLOOKUP($A395,入力シート➁!$A:$R,COLUMN(入力シート➁!F386),0)&lt;0,"("&amp;-VLOOKUP($A395,入力シート➁!$A:$R,COLUMN(入力シート➁!F386),0)&amp;VLOOKUP($A395,入力シート➁!$A:$R,COLUMN(入力シート➁!G386),0)&amp;")",VLOOKUP($A395,入力シート➁!$A:$R,COLUMN(入力シート➁!F386),0)))</f>
        <v/>
      </c>
      <c r="Q395" s="198"/>
      <c r="R395" s="198"/>
      <c r="S395" s="124" t="str">
        <f ca="1">IF(OR(P395="",COUNT(P395)=0),"",VLOOKUP(A395,入力シート➁!$A:$R,COLUMN(入力シート➁!G386),0))</f>
        <v/>
      </c>
      <c r="T395" s="121" t="str">
        <f ca="1">IF(V395="","",IFERROR(VLOOKUP($A395,入力シート➁!$A:$R,COLUMN(入力シート➁!$C$7),0),""))</f>
        <v/>
      </c>
      <c r="U395" s="125" t="str">
        <f ca="1">IF(OR(Y395="",VLOOKUP(A395,入力シート➁!$A:$R,COLUMN(入力シート➁!D386),0)=0),"",VLOOKUP(A395,入力シート➁!$A:$R,COLUMN(入力シート➁!D386),0))</f>
        <v/>
      </c>
      <c r="V395" s="123" t="str">
        <f ca="1">IF(U395="","",VLOOKUP($A395,入力シート➁!$A:$R,COLUMN(入力シート➁!$E$7),0))</f>
        <v/>
      </c>
      <c r="W395" s="195" t="str">
        <f t="shared" ca="1" si="71"/>
        <v/>
      </c>
      <c r="X395" s="199"/>
      <c r="Y395" s="197" t="str">
        <f ca="1">IF(VLOOKUP($A395,入力シート➁!$A:$R,COLUMN(入力シート➁!H386),0)=0,"",IF(VLOOKUP($A395,入力シート➁!$A:$R,COLUMN(入力シート➁!H386),0)&lt;0,"("&amp;-VLOOKUP($A395,入力シート➁!$A:$R,COLUMN(入力シート➁!H386),0)&amp;VLOOKUP($A395,入力シート➁!$A:$R,COLUMN(入力シート➁!I386),0)&amp;")",VLOOKUP($A395,入力シート➁!$A:$R,COLUMN(入力シート➁!H386),0)))</f>
        <v/>
      </c>
      <c r="Z395" s="198"/>
      <c r="AA395" s="198"/>
      <c r="AB395" s="124" t="str">
        <f ca="1">IF(OR(Y395="",COUNT(Y395)=0),"",VLOOKUP($A395,入力シート➁!$A:$R,COLUMN(入力シート➁!G386),0))</f>
        <v/>
      </c>
      <c r="AC395" s="121" t="str">
        <f ca="1">IF(AE395="","",IFERROR(VLOOKUP($A395,入力シート➁!$A:$R,COLUMN(入力シート➁!$C$7),0),""))</f>
        <v/>
      </c>
      <c r="AD395" s="125" t="str">
        <f ca="1">IF(OR(AH395="",VLOOKUP(A395,入力シート➁!$A:$R,COLUMN(入力シート➁!D386),0)=0),"",VLOOKUP(A395,入力シート➁!$A:$R,COLUMN(入力シート➁!D386),0))</f>
        <v/>
      </c>
      <c r="AE395" s="123" t="str">
        <f ca="1">IF(AD395="","",VLOOKUP($A395,入力シート➁!$A:$R,COLUMN(入力シート➁!$E$7),0))</f>
        <v/>
      </c>
      <c r="AF395" s="195" t="str">
        <f t="shared" ca="1" si="72"/>
        <v/>
      </c>
      <c r="AG395" s="199"/>
      <c r="AH395" s="197" t="str">
        <f ca="1">IF(VLOOKUP($A395,入力シート➁!$A:$R,COLUMN(入力シート➁!J386),0)=0,"",IF(VLOOKUP($A395,入力シート➁!$A:$R,COLUMN(入力シート➁!J386),0)&lt;0,"("&amp;-VLOOKUP($A395,入力シート➁!$A:$R,COLUMN(入力シート➁!J386),0)&amp;VLOOKUP($A395,入力シート➁!$A:$R,COLUMN(入力シート➁!K386),0)&amp;")",VLOOKUP($A395,入力シート➁!$A:$R,COLUMN(入力シート➁!J386),0)))</f>
        <v/>
      </c>
      <c r="AI395" s="198"/>
      <c r="AJ395" s="198"/>
      <c r="AK395" s="124" t="str">
        <f ca="1">IF(OR(AH395="",COUNT(AH395)=0),"",VLOOKUP($A395,入力シート➁!$A:$R,COLUMN(入力シート➁!G386),0))</f>
        <v/>
      </c>
      <c r="AL395" s="121" t="str">
        <f ca="1">IF(AN395="","",IFERROR(VLOOKUP($A395,入力シート➁!$A:$R,COLUMN(入力シート➁!$C$7),0),""))</f>
        <v/>
      </c>
      <c r="AM395" s="125" t="str">
        <f ca="1">IF(OR(AQ395=0,AQ395="",VLOOKUP(A395,入力シート➁!$A:$R,COLUMN(入力シート➁!D386),0)=0),"",VLOOKUP(A395,入力シート➁!$A:$R,COLUMN(入力シート➁!D386),0))</f>
        <v/>
      </c>
      <c r="AN395" s="123" t="str">
        <f ca="1">IF(AM395="","",VLOOKUP($A395,入力シート➁!$A:$R,COLUMN(入力シート➁!$E$7),0))</f>
        <v/>
      </c>
      <c r="AO395" s="195" t="str">
        <f t="shared" ca="1" si="73"/>
        <v/>
      </c>
      <c r="AP395" s="199"/>
      <c r="AQ395" s="197" t="str">
        <f ca="1">IF(AND(VLOOKUP($A395,入力シート➁!$A:$R,COLUMN(入力シート➁!L386),0)=0,VLOOKUP($A395,入力シート➁!$A:$R,COLUMN(入力シート➁!B386),0)=""),"",IF(VLOOKUP($A395,入力シート➁!$A:$R,COLUMN(入力シート➁!L386),0)&lt;0,"("&amp;-VLOOKUP($A395,入力シート➁!$A:$R,COLUMN(入力シート➁!L386),0)&amp;VLOOKUP($A395,入力シート➁!$A:$R,COLUMN(入力シート➁!M386),0)&amp;")",VLOOKUP($A395,入力シート➁!$A:$R,COLUMN(入力シート➁!L386),0)))</f>
        <v/>
      </c>
      <c r="AR395" s="198"/>
      <c r="AS395" s="198"/>
      <c r="AT395" s="124" t="str">
        <f ca="1">IF(OR(AQ395="",COUNT(AQ395)=0),"",VLOOKUP($A395,入力シート➁!$A:$R,COLUMN(入力シート➁!G386),0))</f>
        <v/>
      </c>
      <c r="AU395" s="200" t="str">
        <f ca="1">IF(VLOOKUP(A395,入力シート➁!$A:$R,COLUMN(入力シート➁!R386),0)=0,"",VLOOKUP(A395,入力シート➁!$A:$R,COLUMN(入力シート➁!R386),0))</f>
        <v/>
      </c>
      <c r="AV395" s="200"/>
      <c r="AW395" s="200"/>
      <c r="AX395" s="200"/>
      <c r="AY395" s="200"/>
      <c r="AZ395" s="200"/>
      <c r="BA395" s="200"/>
      <c r="BB395" s="200"/>
      <c r="BC395" s="200"/>
      <c r="BE395" s="17" t="str">
        <f ca="1">IF($B394="","非表示","表示")</f>
        <v>非表示</v>
      </c>
    </row>
    <row r="396" spans="1:57" ht="46.5" customHeight="1">
      <c r="A396" s="17">
        <f t="shared" ca="1" si="74"/>
        <v>129</v>
      </c>
      <c r="B396" s="192" t="str">
        <f ca="1">IF(AND(VLOOKUP(A396,入力シート➁!$A:$B,COLUMN(入力シート➁!$B$5),0)=0,AU396=""),"",IF(AND(VLOOKUP(A396,入力シート➁!$A:$B,COLUMN(入力シート➁!$B$5),0)=0,AU396&lt;&gt;""),IFERROR(IF(AND(OFFSET(B396,-2,0,1,1)=$B$14,OFFSET(B396,-19,0,1,1)="　　　　　　　〃"),OFFSET(B396,-20,0,1,1),IF(AND(OFFSET(B396,-2,0,1,1)=$B$14,OFFSET(B396,-19,0,1,1)&lt;&gt;"　　　　　　　〃"),OFFSET(B396,-19,0,1,1),"　　　　　　　〃")),"　　　　　　　〃"),(VLOOKUP(A396,入力シート➁!$A:$B,COLUMN(入力シート➁!$B$5),0))))</f>
        <v/>
      </c>
      <c r="C396" s="193"/>
      <c r="D396" s="193"/>
      <c r="E396" s="193"/>
      <c r="F396" s="193"/>
      <c r="G396" s="193"/>
      <c r="H396" s="193"/>
      <c r="I396" s="193"/>
      <c r="J396" s="194"/>
      <c r="K396" s="121" t="str">
        <f ca="1">IF(M396="","",IFERROR(VLOOKUP($A396,入力シート➁!$A:$R,COLUMN(入力シート➁!$C$7),0),""))</f>
        <v/>
      </c>
      <c r="L396" s="122" t="str">
        <f ca="1">IF(OR(P396="",VLOOKUP(A396,入力シート➁!$A:$R,COLUMN(入力シート➁!D387),0)=0),"",VLOOKUP(A396,入力シート➁!$A:$R,COLUMN(入力シート➁!D387),0))</f>
        <v/>
      </c>
      <c r="M396" s="123" t="str">
        <f ca="1">IF(L396="","",VLOOKUP($A396,入力シート➁!$A:$R,COLUMN(入力シート➁!$E$7),0))</f>
        <v/>
      </c>
      <c r="N396" s="195" t="str">
        <f t="shared" ca="1" si="70"/>
        <v/>
      </c>
      <c r="O396" s="196"/>
      <c r="P396" s="197" t="str">
        <f ca="1">IF(VLOOKUP($A396,入力シート➁!$A:$R,COLUMN(入力シート➁!F387),0)=0,"",IF(VLOOKUP($A396,入力シート➁!$A:$R,COLUMN(入力シート➁!F387),0)&lt;0,"("&amp;-VLOOKUP($A396,入力シート➁!$A:$R,COLUMN(入力シート➁!F387),0)&amp;VLOOKUP($A396,入力シート➁!$A:$R,COLUMN(入力シート➁!G387),0)&amp;")",VLOOKUP($A396,入力シート➁!$A:$R,COLUMN(入力シート➁!F387),0)))</f>
        <v/>
      </c>
      <c r="Q396" s="198"/>
      <c r="R396" s="198"/>
      <c r="S396" s="124" t="str">
        <f ca="1">IF(OR(P396="",COUNT(P396)=0),"",VLOOKUP(A396,入力シート➁!$A:$R,COLUMN(入力シート➁!G387),0))</f>
        <v/>
      </c>
      <c r="T396" s="121" t="str">
        <f ca="1">IF(V396="","",IFERROR(VLOOKUP($A396,入力シート➁!$A:$R,COLUMN(入力シート➁!$C$7),0),""))</f>
        <v/>
      </c>
      <c r="U396" s="125" t="str">
        <f ca="1">IF(OR(Y396="",VLOOKUP(A396,入力シート➁!$A:$R,COLUMN(入力シート➁!D387),0)=0),"",VLOOKUP(A396,入力シート➁!$A:$R,COLUMN(入力シート➁!D387),0))</f>
        <v/>
      </c>
      <c r="V396" s="123" t="str">
        <f ca="1">IF(U396="","",VLOOKUP($A396,入力シート➁!$A:$R,COLUMN(入力シート➁!$E$7),0))</f>
        <v/>
      </c>
      <c r="W396" s="195" t="str">
        <f t="shared" ca="1" si="71"/>
        <v/>
      </c>
      <c r="X396" s="199"/>
      <c r="Y396" s="197" t="str">
        <f ca="1">IF(VLOOKUP($A396,入力シート➁!$A:$R,COLUMN(入力シート➁!H387),0)=0,"",IF(VLOOKUP($A396,入力シート➁!$A:$R,COLUMN(入力シート➁!H387),0)&lt;0,"("&amp;-VLOOKUP($A396,入力シート➁!$A:$R,COLUMN(入力シート➁!H387),0)&amp;VLOOKUP($A396,入力シート➁!$A:$R,COLUMN(入力シート➁!I387),0)&amp;")",VLOOKUP($A396,入力シート➁!$A:$R,COLUMN(入力シート➁!H387),0)))</f>
        <v/>
      </c>
      <c r="Z396" s="198"/>
      <c r="AA396" s="198"/>
      <c r="AB396" s="124" t="str">
        <f ca="1">IF(OR(Y396="",COUNT(Y396)=0),"",VLOOKUP($A396,入力シート➁!$A:$R,COLUMN(入力シート➁!G387),0))</f>
        <v/>
      </c>
      <c r="AC396" s="121" t="str">
        <f ca="1">IF(AE396="","",IFERROR(VLOOKUP($A396,入力シート➁!$A:$R,COLUMN(入力シート➁!$C$7),0),""))</f>
        <v/>
      </c>
      <c r="AD396" s="125" t="str">
        <f ca="1">IF(OR(AH396="",VLOOKUP(A396,入力シート➁!$A:$R,COLUMN(入力シート➁!D387),0)=0),"",VLOOKUP(A396,入力シート➁!$A:$R,COLUMN(入力シート➁!D387),0))</f>
        <v/>
      </c>
      <c r="AE396" s="123" t="str">
        <f ca="1">IF(AD396="","",VLOOKUP($A396,入力シート➁!$A:$R,COLUMN(入力シート➁!$E$7),0))</f>
        <v/>
      </c>
      <c r="AF396" s="195" t="str">
        <f t="shared" ca="1" si="72"/>
        <v/>
      </c>
      <c r="AG396" s="199"/>
      <c r="AH396" s="197" t="str">
        <f ca="1">IF(VLOOKUP($A396,入力シート➁!$A:$R,COLUMN(入力シート➁!J387),0)=0,"",IF(VLOOKUP($A396,入力シート➁!$A:$R,COLUMN(入力シート➁!J387),0)&lt;0,"("&amp;-VLOOKUP($A396,入力シート➁!$A:$R,COLUMN(入力シート➁!J387),0)&amp;VLOOKUP($A396,入力シート➁!$A:$R,COLUMN(入力シート➁!K387),0)&amp;")",VLOOKUP($A396,入力シート➁!$A:$R,COLUMN(入力シート➁!J387),0)))</f>
        <v/>
      </c>
      <c r="AI396" s="198"/>
      <c r="AJ396" s="198"/>
      <c r="AK396" s="124" t="str">
        <f ca="1">IF(OR(AH396="",COUNT(AH396)=0),"",VLOOKUP($A396,入力シート➁!$A:$R,COLUMN(入力シート➁!G387),0))</f>
        <v/>
      </c>
      <c r="AL396" s="121" t="str">
        <f ca="1">IF(AN396="","",IFERROR(VLOOKUP($A396,入力シート➁!$A:$R,COLUMN(入力シート➁!$C$7),0),""))</f>
        <v/>
      </c>
      <c r="AM396" s="125" t="str">
        <f ca="1">IF(OR(AQ396=0,AQ396="",VLOOKUP(A396,入力シート➁!$A:$R,COLUMN(入力シート➁!D387),0)=0),"",VLOOKUP(A396,入力シート➁!$A:$R,COLUMN(入力シート➁!D387),0))</f>
        <v/>
      </c>
      <c r="AN396" s="123" t="str">
        <f ca="1">IF(AM396="","",VLOOKUP($A396,入力シート➁!$A:$R,COLUMN(入力シート➁!$E$7),0))</f>
        <v/>
      </c>
      <c r="AO396" s="195" t="str">
        <f t="shared" ca="1" si="73"/>
        <v/>
      </c>
      <c r="AP396" s="199"/>
      <c r="AQ396" s="197" t="str">
        <f ca="1">IF(AND(VLOOKUP($A396,入力シート➁!$A:$R,COLUMN(入力シート➁!L387),0)=0,VLOOKUP($A396,入力シート➁!$A:$R,COLUMN(入力シート➁!B387),0)=""),"",IF(VLOOKUP($A396,入力シート➁!$A:$R,COLUMN(入力シート➁!L387),0)&lt;0,"("&amp;-VLOOKUP($A396,入力シート➁!$A:$R,COLUMN(入力シート➁!L387),0)&amp;VLOOKUP($A396,入力シート➁!$A:$R,COLUMN(入力シート➁!M387),0)&amp;")",VLOOKUP($A396,入力シート➁!$A:$R,COLUMN(入力シート➁!L387),0)))</f>
        <v/>
      </c>
      <c r="AR396" s="198"/>
      <c r="AS396" s="198"/>
      <c r="AT396" s="124" t="str">
        <f ca="1">IF(OR(AQ396="",COUNT(AQ396)=0),"",VLOOKUP($A396,入力シート➁!$A:$R,COLUMN(入力シート➁!G387),0))</f>
        <v/>
      </c>
      <c r="AU396" s="200" t="str">
        <f ca="1">IF(VLOOKUP(A396,入力シート➁!$A:$R,COLUMN(入力シート➁!R387),0)=0,"",VLOOKUP(A396,入力シート➁!$A:$R,COLUMN(入力シート➁!R387),0))</f>
        <v/>
      </c>
      <c r="AV396" s="200"/>
      <c r="AW396" s="200"/>
      <c r="AX396" s="200"/>
      <c r="AY396" s="200"/>
      <c r="AZ396" s="200"/>
      <c r="BA396" s="200"/>
      <c r="BB396" s="200"/>
      <c r="BC396" s="200"/>
      <c r="BE396" s="17" t="str">
        <f ca="1">IF($B394="","非表示","表示")</f>
        <v>非表示</v>
      </c>
    </row>
    <row r="397" spans="1:57" ht="46.5" customHeight="1">
      <c r="A397" s="17">
        <f t="shared" ca="1" si="74"/>
        <v>130</v>
      </c>
      <c r="B397" s="192" t="str">
        <f ca="1">IF(AND(VLOOKUP(A397,入力シート➁!$A:$B,COLUMN(入力シート➁!$B$5),0)=0,AU397=""),"",IF(AND(VLOOKUP(A397,入力シート➁!$A:$B,COLUMN(入力シート➁!$B$5),0)=0,AU397&lt;&gt;""),IFERROR(IF(AND(OFFSET(B397,-2,0,1,1)=$B$14,OFFSET(B397,-19,0,1,1)="　　　　　　　〃"),OFFSET(B397,-20,0,1,1),IF(AND(OFFSET(B397,-2,0,1,1)=$B$14,OFFSET(B397,-19,0,1,1)&lt;&gt;"　　　　　　　〃"),OFFSET(B397,-19,0,1,1),"　　　　　　　〃")),"　　　　　　　〃"),(VLOOKUP(A397,入力シート➁!$A:$B,COLUMN(入力シート➁!$B$5),0))))</f>
        <v/>
      </c>
      <c r="C397" s="193"/>
      <c r="D397" s="193"/>
      <c r="E397" s="193"/>
      <c r="F397" s="193"/>
      <c r="G397" s="193"/>
      <c r="H397" s="193"/>
      <c r="I397" s="193"/>
      <c r="J397" s="194"/>
      <c r="K397" s="121" t="str">
        <f ca="1">IF(M397="","",IFERROR(VLOOKUP($A397,入力シート➁!$A:$R,COLUMN(入力シート➁!$C$7),0),""))</f>
        <v/>
      </c>
      <c r="L397" s="122" t="str">
        <f ca="1">IF(OR(P397="",VLOOKUP(A397,入力シート➁!$A:$R,COLUMN(入力シート➁!D388),0)=0),"",VLOOKUP(A397,入力シート➁!$A:$R,COLUMN(入力シート➁!D388),0))</f>
        <v/>
      </c>
      <c r="M397" s="123" t="str">
        <f ca="1">IF(L397="","",VLOOKUP($A397,入力シート➁!$A:$R,COLUMN(入力シート➁!$E$7),0))</f>
        <v/>
      </c>
      <c r="N397" s="195" t="str">
        <f t="shared" ca="1" si="70"/>
        <v/>
      </c>
      <c r="O397" s="196"/>
      <c r="P397" s="197" t="str">
        <f ca="1">IF(VLOOKUP($A397,入力シート➁!$A:$R,COLUMN(入力シート➁!F388),0)=0,"",IF(VLOOKUP($A397,入力シート➁!$A:$R,COLUMN(入力シート➁!F388),0)&lt;0,"("&amp;-VLOOKUP($A397,入力シート➁!$A:$R,COLUMN(入力シート➁!F388),0)&amp;VLOOKUP($A397,入力シート➁!$A:$R,COLUMN(入力シート➁!G388),0)&amp;")",VLOOKUP($A397,入力シート➁!$A:$R,COLUMN(入力シート➁!F388),0)))</f>
        <v/>
      </c>
      <c r="Q397" s="198"/>
      <c r="R397" s="198"/>
      <c r="S397" s="124" t="str">
        <f ca="1">IF(OR(P397="",COUNT(P397)=0),"",VLOOKUP(A397,入力シート➁!$A:$R,COLUMN(入力シート➁!G388),0))</f>
        <v/>
      </c>
      <c r="T397" s="121" t="str">
        <f ca="1">IF(V397="","",IFERROR(VLOOKUP($A397,入力シート➁!$A:$R,COLUMN(入力シート➁!$C$7),0),""))</f>
        <v/>
      </c>
      <c r="U397" s="125" t="str">
        <f ca="1">IF(OR(Y397="",VLOOKUP(A397,入力シート➁!$A:$R,COLUMN(入力シート➁!D388),0)=0),"",VLOOKUP(A397,入力シート➁!$A:$R,COLUMN(入力シート➁!D388),0))</f>
        <v/>
      </c>
      <c r="V397" s="123" t="str">
        <f ca="1">IF(U397="","",VLOOKUP($A397,入力シート➁!$A:$R,COLUMN(入力シート➁!$E$7),0))</f>
        <v/>
      </c>
      <c r="W397" s="195" t="str">
        <f t="shared" ca="1" si="71"/>
        <v/>
      </c>
      <c r="X397" s="199"/>
      <c r="Y397" s="197" t="str">
        <f ca="1">IF(VLOOKUP($A397,入力シート➁!$A:$R,COLUMN(入力シート➁!H388),0)=0,"",IF(VLOOKUP($A397,入力シート➁!$A:$R,COLUMN(入力シート➁!H388),0)&lt;0,"("&amp;-VLOOKUP($A397,入力シート➁!$A:$R,COLUMN(入力シート➁!H388),0)&amp;VLOOKUP($A397,入力シート➁!$A:$R,COLUMN(入力シート➁!I388),0)&amp;")",VLOOKUP($A397,入力シート➁!$A:$R,COLUMN(入力シート➁!H388),0)))</f>
        <v/>
      </c>
      <c r="Z397" s="198"/>
      <c r="AA397" s="198"/>
      <c r="AB397" s="124" t="str">
        <f ca="1">IF(OR(Y397="",COUNT(Y397)=0),"",VLOOKUP($A397,入力シート➁!$A:$R,COLUMN(入力シート➁!G388),0))</f>
        <v/>
      </c>
      <c r="AC397" s="121" t="str">
        <f ca="1">IF(AE397="","",IFERROR(VLOOKUP($A397,入力シート➁!$A:$R,COLUMN(入力シート➁!$C$7),0),""))</f>
        <v/>
      </c>
      <c r="AD397" s="125" t="str">
        <f ca="1">IF(OR(AH397="",VLOOKUP(A397,入力シート➁!$A:$R,COLUMN(入力シート➁!D388),0)=0),"",VLOOKUP(A397,入力シート➁!$A:$R,COLUMN(入力シート➁!D388),0))</f>
        <v/>
      </c>
      <c r="AE397" s="123" t="str">
        <f ca="1">IF(AD397="","",VLOOKUP($A397,入力シート➁!$A:$R,COLUMN(入力シート➁!$E$7),0))</f>
        <v/>
      </c>
      <c r="AF397" s="195" t="str">
        <f t="shared" ca="1" si="72"/>
        <v/>
      </c>
      <c r="AG397" s="199"/>
      <c r="AH397" s="197" t="str">
        <f ca="1">IF(VLOOKUP($A397,入力シート➁!$A:$R,COLUMN(入力シート➁!J388),0)=0,"",IF(VLOOKUP($A397,入力シート➁!$A:$R,COLUMN(入力シート➁!J388),0)&lt;0,"("&amp;-VLOOKUP($A397,入力シート➁!$A:$R,COLUMN(入力シート➁!J388),0)&amp;VLOOKUP($A397,入力シート➁!$A:$R,COLUMN(入力シート➁!K388),0)&amp;")",VLOOKUP($A397,入力シート➁!$A:$R,COLUMN(入力シート➁!J388),0)))</f>
        <v/>
      </c>
      <c r="AI397" s="198"/>
      <c r="AJ397" s="198"/>
      <c r="AK397" s="124" t="str">
        <f ca="1">IF(OR(AH397="",COUNT(AH397)=0),"",VLOOKUP($A397,入力シート➁!$A:$R,COLUMN(入力シート➁!G388),0))</f>
        <v/>
      </c>
      <c r="AL397" s="121" t="str">
        <f ca="1">IF(AN397="","",IFERROR(VLOOKUP($A397,入力シート➁!$A:$R,COLUMN(入力シート➁!$C$7),0),""))</f>
        <v/>
      </c>
      <c r="AM397" s="125" t="str">
        <f ca="1">IF(OR(AQ397=0,AQ397="",VLOOKUP(A397,入力シート➁!$A:$R,COLUMN(入力シート➁!D388),0)=0),"",VLOOKUP(A397,入力シート➁!$A:$R,COLUMN(入力シート➁!D388),0))</f>
        <v/>
      </c>
      <c r="AN397" s="123" t="str">
        <f ca="1">IF(AM397="","",VLOOKUP($A397,入力シート➁!$A:$R,COLUMN(入力シート➁!$E$7),0))</f>
        <v/>
      </c>
      <c r="AO397" s="195" t="str">
        <f t="shared" ca="1" si="73"/>
        <v/>
      </c>
      <c r="AP397" s="199"/>
      <c r="AQ397" s="197" t="str">
        <f ca="1">IF(AND(VLOOKUP($A397,入力シート➁!$A:$R,COLUMN(入力シート➁!L388),0)=0,VLOOKUP($A397,入力シート➁!$A:$R,COLUMN(入力シート➁!B388),0)=""),"",IF(VLOOKUP($A397,入力シート➁!$A:$R,COLUMN(入力シート➁!L388),0)&lt;0,"("&amp;-VLOOKUP($A397,入力シート➁!$A:$R,COLUMN(入力シート➁!L388),0)&amp;VLOOKUP($A397,入力シート➁!$A:$R,COLUMN(入力シート➁!M388),0)&amp;")",VLOOKUP($A397,入力シート➁!$A:$R,COLUMN(入力シート➁!L388),0)))</f>
        <v/>
      </c>
      <c r="AR397" s="198"/>
      <c r="AS397" s="198"/>
      <c r="AT397" s="124" t="str">
        <f ca="1">IF(OR(AQ397="",COUNT(AQ397)=0),"",VLOOKUP($A397,入力シート➁!$A:$R,COLUMN(入力シート➁!G388),0))</f>
        <v/>
      </c>
      <c r="AU397" s="200" t="str">
        <f ca="1">IF(VLOOKUP(A397,入力シート➁!$A:$R,COLUMN(入力シート➁!R388),0)=0,"",VLOOKUP(A397,入力シート➁!$A:$R,COLUMN(入力シート➁!R388),0))</f>
        <v/>
      </c>
      <c r="AV397" s="200"/>
      <c r="AW397" s="200"/>
      <c r="AX397" s="200"/>
      <c r="AY397" s="200"/>
      <c r="AZ397" s="200"/>
      <c r="BA397" s="200"/>
      <c r="BB397" s="200"/>
      <c r="BC397" s="200"/>
      <c r="BE397" s="17" t="str">
        <f ca="1">IF($B394="","非表示","表示")</f>
        <v>非表示</v>
      </c>
    </row>
    <row r="398" spans="1:57" ht="46.5" customHeight="1">
      <c r="A398" s="17">
        <f t="shared" ca="1" si="74"/>
        <v>131</v>
      </c>
      <c r="B398" s="192" t="str">
        <f ca="1">IF(AND(VLOOKUP(A398,入力シート➁!$A:$B,COLUMN(入力シート➁!$B$5),0)=0,AU398=""),"",IF(AND(VLOOKUP(A398,入力シート➁!$A:$B,COLUMN(入力シート➁!$B$5),0)=0,AU398&lt;&gt;""),IFERROR(IF(AND(OFFSET(B398,-2,0,1,1)=$B$14,OFFSET(B398,-19,0,1,1)="　　　　　　　〃"),OFFSET(B398,-20,0,1,1),IF(AND(OFFSET(B398,-2,0,1,1)=$B$14,OFFSET(B398,-19,0,1,1)&lt;&gt;"　　　　　　　〃"),OFFSET(B398,-19,0,1,1),"　　　　　　　〃")),"　　　　　　　〃"),(VLOOKUP(A398,入力シート➁!$A:$B,COLUMN(入力シート➁!$B$5),0))))</f>
        <v/>
      </c>
      <c r="C398" s="193"/>
      <c r="D398" s="193"/>
      <c r="E398" s="193"/>
      <c r="F398" s="193"/>
      <c r="G398" s="193"/>
      <c r="H398" s="193"/>
      <c r="I398" s="193"/>
      <c r="J398" s="194"/>
      <c r="K398" s="121" t="str">
        <f ca="1">IF(M398="","",IFERROR(VLOOKUP($A398,入力シート➁!$A:$R,COLUMN(入力シート➁!$C$7),0),""))</f>
        <v/>
      </c>
      <c r="L398" s="122" t="str">
        <f ca="1">IF(OR(P398="",VLOOKUP(A398,入力シート➁!$A:$R,COLUMN(入力シート➁!D389),0)=0),"",VLOOKUP(A398,入力シート➁!$A:$R,COLUMN(入力シート➁!D389),0))</f>
        <v/>
      </c>
      <c r="M398" s="123" t="str">
        <f ca="1">IF(L398="","",VLOOKUP($A398,入力シート➁!$A:$R,COLUMN(入力シート➁!$E$7),0))</f>
        <v/>
      </c>
      <c r="N398" s="195" t="str">
        <f t="shared" ca="1" si="70"/>
        <v/>
      </c>
      <c r="O398" s="196"/>
      <c r="P398" s="197" t="str">
        <f ca="1">IF(VLOOKUP($A398,入力シート➁!$A:$R,COLUMN(入力シート➁!F389),0)=0,"",IF(VLOOKUP($A398,入力シート➁!$A:$R,COLUMN(入力シート➁!F389),0)&lt;0,"("&amp;-VLOOKUP($A398,入力シート➁!$A:$R,COLUMN(入力シート➁!F389),0)&amp;VLOOKUP($A398,入力シート➁!$A:$R,COLUMN(入力シート➁!G389),0)&amp;")",VLOOKUP($A398,入力シート➁!$A:$R,COLUMN(入力シート➁!F389),0)))</f>
        <v/>
      </c>
      <c r="Q398" s="198"/>
      <c r="R398" s="198"/>
      <c r="S398" s="124" t="str">
        <f ca="1">IF(OR(P398="",COUNT(P398)=0),"",VLOOKUP(A398,入力シート➁!$A:$R,COLUMN(入力シート➁!G389),0))</f>
        <v/>
      </c>
      <c r="T398" s="121" t="str">
        <f ca="1">IF(V398="","",IFERROR(VLOOKUP($A398,入力シート➁!$A:$R,COLUMN(入力シート➁!$C$7),0),""))</f>
        <v/>
      </c>
      <c r="U398" s="125" t="str">
        <f ca="1">IF(OR(Y398="",VLOOKUP(A398,入力シート➁!$A:$R,COLUMN(入力シート➁!D389),0)=0),"",VLOOKUP(A398,入力シート➁!$A:$R,COLUMN(入力シート➁!D389),0))</f>
        <v/>
      </c>
      <c r="V398" s="123" t="str">
        <f ca="1">IF(U398="","",VLOOKUP($A398,入力シート➁!$A:$R,COLUMN(入力シート➁!$E$7),0))</f>
        <v/>
      </c>
      <c r="W398" s="195" t="str">
        <f t="shared" ca="1" si="71"/>
        <v/>
      </c>
      <c r="X398" s="199"/>
      <c r="Y398" s="197" t="str">
        <f ca="1">IF(VLOOKUP($A398,入力シート➁!$A:$R,COLUMN(入力シート➁!H389),0)=0,"",IF(VLOOKUP($A398,入力シート➁!$A:$R,COLUMN(入力シート➁!H389),0)&lt;0,"("&amp;-VLOOKUP($A398,入力シート➁!$A:$R,COLUMN(入力シート➁!H389),0)&amp;VLOOKUP($A398,入力シート➁!$A:$R,COLUMN(入力シート➁!I389),0)&amp;")",VLOOKUP($A398,入力シート➁!$A:$R,COLUMN(入力シート➁!H389),0)))</f>
        <v/>
      </c>
      <c r="Z398" s="198"/>
      <c r="AA398" s="198"/>
      <c r="AB398" s="124" t="str">
        <f ca="1">IF(OR(Y398="",COUNT(Y398)=0),"",VLOOKUP($A398,入力シート➁!$A:$R,COLUMN(入力シート➁!G389),0))</f>
        <v/>
      </c>
      <c r="AC398" s="121" t="str">
        <f ca="1">IF(AE398="","",IFERROR(VLOOKUP($A398,入力シート➁!$A:$R,COLUMN(入力シート➁!$C$7),0),""))</f>
        <v/>
      </c>
      <c r="AD398" s="125" t="str">
        <f ca="1">IF(OR(AH398="",VLOOKUP(A398,入力シート➁!$A:$R,COLUMN(入力シート➁!D389),0)=0),"",VLOOKUP(A398,入力シート➁!$A:$R,COLUMN(入力シート➁!D389),0))</f>
        <v/>
      </c>
      <c r="AE398" s="123" t="str">
        <f ca="1">IF(AD398="","",VLOOKUP($A398,入力シート➁!$A:$R,COLUMN(入力シート➁!$E$7),0))</f>
        <v/>
      </c>
      <c r="AF398" s="195" t="str">
        <f t="shared" ca="1" si="72"/>
        <v/>
      </c>
      <c r="AG398" s="199"/>
      <c r="AH398" s="197" t="str">
        <f ca="1">IF(VLOOKUP($A398,入力シート➁!$A:$R,COLUMN(入力シート➁!J389),0)=0,"",IF(VLOOKUP($A398,入力シート➁!$A:$R,COLUMN(入力シート➁!J389),0)&lt;0,"("&amp;-VLOOKUP($A398,入力シート➁!$A:$R,COLUMN(入力シート➁!J389),0)&amp;VLOOKUP($A398,入力シート➁!$A:$R,COLUMN(入力シート➁!K389),0)&amp;")",VLOOKUP($A398,入力シート➁!$A:$R,COLUMN(入力シート➁!J389),0)))</f>
        <v/>
      </c>
      <c r="AI398" s="198"/>
      <c r="AJ398" s="198"/>
      <c r="AK398" s="124" t="str">
        <f ca="1">IF(OR(AH398="",COUNT(AH398)=0),"",VLOOKUP($A398,入力シート➁!$A:$R,COLUMN(入力シート➁!G389),0))</f>
        <v/>
      </c>
      <c r="AL398" s="121" t="str">
        <f ca="1">IF(AN398="","",IFERROR(VLOOKUP($A398,入力シート➁!$A:$R,COLUMN(入力シート➁!$C$7),0),""))</f>
        <v/>
      </c>
      <c r="AM398" s="125" t="str">
        <f ca="1">IF(OR(AQ398=0,AQ398="",VLOOKUP(A398,入力シート➁!$A:$R,COLUMN(入力シート➁!D389),0)=0),"",VLOOKUP(A398,入力シート➁!$A:$R,COLUMN(入力シート➁!D389),0))</f>
        <v/>
      </c>
      <c r="AN398" s="123" t="str">
        <f ca="1">IF(AM398="","",VLOOKUP($A398,入力シート➁!$A:$R,COLUMN(入力シート➁!$E$7),0))</f>
        <v/>
      </c>
      <c r="AO398" s="195" t="str">
        <f t="shared" ca="1" si="73"/>
        <v/>
      </c>
      <c r="AP398" s="199"/>
      <c r="AQ398" s="197" t="str">
        <f ca="1">IF(AND(VLOOKUP($A398,入力シート➁!$A:$R,COLUMN(入力シート➁!L389),0)=0,VLOOKUP($A398,入力シート➁!$A:$R,COLUMN(入力シート➁!B389),0)=""),"",IF(VLOOKUP($A398,入力シート➁!$A:$R,COLUMN(入力シート➁!L389),0)&lt;0,"("&amp;-VLOOKUP($A398,入力シート➁!$A:$R,COLUMN(入力シート➁!L389),0)&amp;VLOOKUP($A398,入力シート➁!$A:$R,COLUMN(入力シート➁!M389),0)&amp;")",VLOOKUP($A398,入力シート➁!$A:$R,COLUMN(入力シート➁!L389),0)))</f>
        <v/>
      </c>
      <c r="AR398" s="198"/>
      <c r="AS398" s="198"/>
      <c r="AT398" s="124" t="str">
        <f ca="1">IF(OR(AQ398="",COUNT(AQ398)=0),"",VLOOKUP($A398,入力シート➁!$A:$R,COLUMN(入力シート➁!G389),0))</f>
        <v/>
      </c>
      <c r="AU398" s="200" t="str">
        <f ca="1">IF(VLOOKUP(A398,入力シート➁!$A:$R,COLUMN(入力シート➁!R389),0)=0,"",VLOOKUP(A398,入力シート➁!$A:$R,COLUMN(入力シート➁!R389),0))</f>
        <v/>
      </c>
      <c r="AV398" s="200"/>
      <c r="AW398" s="200"/>
      <c r="AX398" s="200"/>
      <c r="AY398" s="200"/>
      <c r="AZ398" s="200"/>
      <c r="BA398" s="200"/>
      <c r="BB398" s="200"/>
      <c r="BC398" s="200"/>
      <c r="BE398" s="17" t="str">
        <f ca="1">IF($B394="","非表示","表示")</f>
        <v>非表示</v>
      </c>
    </row>
    <row r="399" spans="1:57" ht="46.5" customHeight="1">
      <c r="A399" s="17">
        <f t="shared" ca="1" si="74"/>
        <v>132</v>
      </c>
      <c r="B399" s="192" t="str">
        <f ca="1">IF(AND(VLOOKUP(A399,入力シート➁!$A:$B,COLUMN(入力シート➁!$B$5),0)=0,AU399=""),"",IF(AND(VLOOKUP(A399,入力シート➁!$A:$B,COLUMN(入力シート➁!$B$5),0)=0,AU399&lt;&gt;""),IFERROR(IF(AND(OFFSET(B399,-2,0,1,1)=$B$14,OFFSET(B399,-19,0,1,1)="　　　　　　　〃"),OFFSET(B399,-20,0,1,1),IF(AND(OFFSET(B399,-2,0,1,1)=$B$14,OFFSET(B399,-19,0,1,1)&lt;&gt;"　　　　　　　〃"),OFFSET(B399,-19,0,1,1),"　　　　　　　〃")),"　　　　　　　〃"),(VLOOKUP(A399,入力シート➁!$A:$B,COLUMN(入力シート➁!$B$5),0))))</f>
        <v/>
      </c>
      <c r="C399" s="193"/>
      <c r="D399" s="193"/>
      <c r="E399" s="193"/>
      <c r="F399" s="193"/>
      <c r="G399" s="193"/>
      <c r="H399" s="193"/>
      <c r="I399" s="193"/>
      <c r="J399" s="194"/>
      <c r="K399" s="121" t="str">
        <f ca="1">IF(M399="","",IFERROR(VLOOKUP($A399,入力シート➁!$A:$R,COLUMN(入力シート➁!$C$7),0),""))</f>
        <v/>
      </c>
      <c r="L399" s="122" t="str">
        <f ca="1">IF(OR(P399="",VLOOKUP(A399,入力シート➁!$A:$R,COLUMN(入力シート➁!D390),0)=0),"",VLOOKUP(A399,入力シート➁!$A:$R,COLUMN(入力シート➁!D390),0))</f>
        <v/>
      </c>
      <c r="M399" s="123" t="str">
        <f ca="1">IF(L399="","",VLOOKUP($A399,入力シート➁!$A:$R,COLUMN(入力シート➁!$E$7),0))</f>
        <v/>
      </c>
      <c r="N399" s="195" t="str">
        <f t="shared" ca="1" si="70"/>
        <v/>
      </c>
      <c r="O399" s="196"/>
      <c r="P399" s="197" t="str">
        <f ca="1">IF(VLOOKUP($A399,入力シート➁!$A:$R,COLUMN(入力シート➁!F390),0)=0,"",IF(VLOOKUP($A399,入力シート➁!$A:$R,COLUMN(入力シート➁!F390),0)&lt;0,"("&amp;-VLOOKUP($A399,入力シート➁!$A:$R,COLUMN(入力シート➁!F390),0)&amp;VLOOKUP($A399,入力シート➁!$A:$R,COLUMN(入力シート➁!G390),0)&amp;")",VLOOKUP($A399,入力シート➁!$A:$R,COLUMN(入力シート➁!F390),0)))</f>
        <v/>
      </c>
      <c r="Q399" s="198"/>
      <c r="R399" s="198"/>
      <c r="S399" s="124" t="str">
        <f ca="1">IF(OR(P399="",COUNT(P399)=0),"",VLOOKUP(A399,入力シート➁!$A:$R,COLUMN(入力シート➁!G390),0))</f>
        <v/>
      </c>
      <c r="T399" s="121" t="str">
        <f ca="1">IF(V399="","",IFERROR(VLOOKUP($A399,入力シート➁!$A:$R,COLUMN(入力シート➁!$C$7),0),""))</f>
        <v/>
      </c>
      <c r="U399" s="125" t="str">
        <f ca="1">IF(OR(Y399="",VLOOKUP(A399,入力シート➁!$A:$R,COLUMN(入力シート➁!D390),0)=0),"",VLOOKUP(A399,入力シート➁!$A:$R,COLUMN(入力シート➁!D390),0))</f>
        <v/>
      </c>
      <c r="V399" s="123" t="str">
        <f ca="1">IF(U399="","",VLOOKUP($A399,入力シート➁!$A:$R,COLUMN(入力シート➁!$E$7),0))</f>
        <v/>
      </c>
      <c r="W399" s="195" t="str">
        <f t="shared" ca="1" si="71"/>
        <v/>
      </c>
      <c r="X399" s="199"/>
      <c r="Y399" s="197" t="str">
        <f ca="1">IF(VLOOKUP($A399,入力シート➁!$A:$R,COLUMN(入力シート➁!H390),0)=0,"",IF(VLOOKUP($A399,入力シート➁!$A:$R,COLUMN(入力シート➁!H390),0)&lt;0,"("&amp;-VLOOKUP($A399,入力シート➁!$A:$R,COLUMN(入力シート➁!H390),0)&amp;VLOOKUP($A399,入力シート➁!$A:$R,COLUMN(入力シート➁!I390),0)&amp;")",VLOOKUP($A399,入力シート➁!$A:$R,COLUMN(入力シート➁!H390),0)))</f>
        <v/>
      </c>
      <c r="Z399" s="198"/>
      <c r="AA399" s="198"/>
      <c r="AB399" s="124" t="str">
        <f ca="1">IF(OR(Y399="",COUNT(Y399)=0),"",VLOOKUP($A399,入力シート➁!$A:$R,COLUMN(入力シート➁!G390),0))</f>
        <v/>
      </c>
      <c r="AC399" s="121" t="str">
        <f ca="1">IF(AE399="","",IFERROR(VLOOKUP($A399,入力シート➁!$A:$R,COLUMN(入力シート➁!$C$7),0),""))</f>
        <v/>
      </c>
      <c r="AD399" s="125" t="str">
        <f ca="1">IF(OR(AH399="",VLOOKUP(A399,入力シート➁!$A:$R,COLUMN(入力シート➁!D390),0)=0),"",VLOOKUP(A399,入力シート➁!$A:$R,COLUMN(入力シート➁!D390),0))</f>
        <v/>
      </c>
      <c r="AE399" s="123" t="str">
        <f ca="1">IF(AD399="","",VLOOKUP($A399,入力シート➁!$A:$R,COLUMN(入力シート➁!$E$7),0))</f>
        <v/>
      </c>
      <c r="AF399" s="195" t="str">
        <f t="shared" ca="1" si="72"/>
        <v/>
      </c>
      <c r="AG399" s="199"/>
      <c r="AH399" s="197" t="str">
        <f ca="1">IF(VLOOKUP($A399,入力シート➁!$A:$R,COLUMN(入力シート➁!J390),0)=0,"",IF(VLOOKUP($A399,入力シート➁!$A:$R,COLUMN(入力シート➁!J390),0)&lt;0,"("&amp;-VLOOKUP($A399,入力シート➁!$A:$R,COLUMN(入力シート➁!J390),0)&amp;VLOOKUP($A399,入力シート➁!$A:$R,COLUMN(入力シート➁!K390),0)&amp;")",VLOOKUP($A399,入力シート➁!$A:$R,COLUMN(入力シート➁!J390),0)))</f>
        <v/>
      </c>
      <c r="AI399" s="198"/>
      <c r="AJ399" s="198"/>
      <c r="AK399" s="124" t="str">
        <f ca="1">IF(OR(AH399="",COUNT(AH399)=0),"",VLOOKUP($A399,入力シート➁!$A:$R,COLUMN(入力シート➁!G390),0))</f>
        <v/>
      </c>
      <c r="AL399" s="121" t="str">
        <f ca="1">IF(AN399="","",IFERROR(VLOOKUP($A399,入力シート➁!$A:$R,COLUMN(入力シート➁!$C$7),0),""))</f>
        <v/>
      </c>
      <c r="AM399" s="125" t="str">
        <f ca="1">IF(OR(AQ399=0,AQ399="",VLOOKUP(A399,入力シート➁!$A:$R,COLUMN(入力シート➁!D390),0)=0),"",VLOOKUP(A399,入力シート➁!$A:$R,COLUMN(入力シート➁!D390),0))</f>
        <v/>
      </c>
      <c r="AN399" s="123" t="str">
        <f ca="1">IF(AM399="","",VLOOKUP($A399,入力シート➁!$A:$R,COLUMN(入力シート➁!$E$7),0))</f>
        <v/>
      </c>
      <c r="AO399" s="195" t="str">
        <f t="shared" ca="1" si="73"/>
        <v/>
      </c>
      <c r="AP399" s="199"/>
      <c r="AQ399" s="197" t="str">
        <f ca="1">IF(AND(VLOOKUP($A399,入力シート➁!$A:$R,COLUMN(入力シート➁!L390),0)=0,VLOOKUP($A399,入力シート➁!$A:$R,COLUMN(入力シート➁!B390),0)=""),"",IF(VLOOKUP($A399,入力シート➁!$A:$R,COLUMN(入力シート➁!L390),0)&lt;0,"("&amp;-VLOOKUP($A399,入力シート➁!$A:$R,COLUMN(入力シート➁!L390),0)&amp;VLOOKUP($A399,入力シート➁!$A:$R,COLUMN(入力シート➁!M390),0)&amp;")",VLOOKUP($A399,入力シート➁!$A:$R,COLUMN(入力シート➁!L390),0)))</f>
        <v/>
      </c>
      <c r="AR399" s="198"/>
      <c r="AS399" s="198"/>
      <c r="AT399" s="124" t="str">
        <f ca="1">IF(OR(AQ399="",COUNT(AQ399)=0),"",VLOOKUP($A399,入力シート➁!$A:$R,COLUMN(入力シート➁!G390),0))</f>
        <v/>
      </c>
      <c r="AU399" s="200" t="str">
        <f ca="1">IF(VLOOKUP(A399,入力シート➁!$A:$R,COLUMN(入力シート➁!R390),0)=0,"",VLOOKUP(A399,入力シート➁!$A:$R,COLUMN(入力シート➁!R390),0))</f>
        <v/>
      </c>
      <c r="AV399" s="200"/>
      <c r="AW399" s="200"/>
      <c r="AX399" s="200"/>
      <c r="AY399" s="200"/>
      <c r="AZ399" s="200"/>
      <c r="BA399" s="200"/>
      <c r="BB399" s="200"/>
      <c r="BC399" s="200"/>
      <c r="BE399" s="17" t="str">
        <f ca="1">IF($B394="","非表示","表示")</f>
        <v>非表示</v>
      </c>
    </row>
    <row r="400" spans="1:57" ht="46.5" customHeight="1">
      <c r="A400" s="17">
        <f t="shared" ca="1" si="74"/>
        <v>133</v>
      </c>
      <c r="B400" s="192" t="str">
        <f ca="1">IF(AND(VLOOKUP(A400,入力シート➁!$A:$B,COLUMN(入力シート➁!$B$5),0)=0,AU400=""),"",IF(AND(VLOOKUP(A400,入力シート➁!$A:$B,COLUMN(入力シート➁!$B$5),0)=0,AU400&lt;&gt;""),IFERROR(IF(AND(OFFSET(B400,-2,0,1,1)=$B$14,OFFSET(B400,-19,0,1,1)="　　　　　　　〃"),OFFSET(B400,-20,0,1,1),IF(AND(OFFSET(B400,-2,0,1,1)=$B$14,OFFSET(B400,-19,0,1,1)&lt;&gt;"　　　　　　　〃"),OFFSET(B400,-19,0,1,1),"　　　　　　　〃")),"　　　　　　　〃"),(VLOOKUP(A400,入力シート➁!$A:$B,COLUMN(入力シート➁!$B$5),0))))</f>
        <v/>
      </c>
      <c r="C400" s="193"/>
      <c r="D400" s="193"/>
      <c r="E400" s="193"/>
      <c r="F400" s="193"/>
      <c r="G400" s="193"/>
      <c r="H400" s="193"/>
      <c r="I400" s="193"/>
      <c r="J400" s="194"/>
      <c r="K400" s="121" t="str">
        <f ca="1">IF(M400="","",IFERROR(VLOOKUP($A400,入力シート➁!$A:$R,COLUMN(入力シート➁!$C$7),0),""))</f>
        <v/>
      </c>
      <c r="L400" s="122" t="str">
        <f ca="1">IF(OR(P400="",VLOOKUP(A400,入力シート➁!$A:$R,COLUMN(入力シート➁!D391),0)=0),"",VLOOKUP(A400,入力シート➁!$A:$R,COLUMN(入力シート➁!D391),0))</f>
        <v/>
      </c>
      <c r="M400" s="123" t="str">
        <f ca="1">IF(L400="","",VLOOKUP($A400,入力シート➁!$A:$R,COLUMN(入力シート➁!$E$7),0))</f>
        <v/>
      </c>
      <c r="N400" s="195" t="str">
        <f t="shared" ca="1" si="70"/>
        <v/>
      </c>
      <c r="O400" s="196"/>
      <c r="P400" s="197" t="str">
        <f ca="1">IF(VLOOKUP($A400,入力シート➁!$A:$R,COLUMN(入力シート➁!F391),0)=0,"",IF(VLOOKUP($A400,入力シート➁!$A:$R,COLUMN(入力シート➁!F391),0)&lt;0,"("&amp;-VLOOKUP($A400,入力シート➁!$A:$R,COLUMN(入力シート➁!F391),0)&amp;VLOOKUP($A400,入力シート➁!$A:$R,COLUMN(入力シート➁!G391),0)&amp;")",VLOOKUP($A400,入力シート➁!$A:$R,COLUMN(入力シート➁!F391),0)))</f>
        <v/>
      </c>
      <c r="Q400" s="198"/>
      <c r="R400" s="198"/>
      <c r="S400" s="124" t="str">
        <f ca="1">IF(OR(P400="",COUNT(P400)=0),"",VLOOKUP(A400,入力シート➁!$A:$R,COLUMN(入力シート➁!G391),0))</f>
        <v/>
      </c>
      <c r="T400" s="121" t="str">
        <f ca="1">IF(V400="","",IFERROR(VLOOKUP($A400,入力シート➁!$A:$R,COLUMN(入力シート➁!$C$7),0),""))</f>
        <v/>
      </c>
      <c r="U400" s="125" t="str">
        <f ca="1">IF(OR(Y400="",VLOOKUP(A400,入力シート➁!$A:$R,COLUMN(入力シート➁!D391),0)=0),"",VLOOKUP(A400,入力シート➁!$A:$R,COLUMN(入力シート➁!D391),0))</f>
        <v/>
      </c>
      <c r="V400" s="123" t="str">
        <f ca="1">IF(U400="","",VLOOKUP($A400,入力シート➁!$A:$R,COLUMN(入力シート➁!$E$7),0))</f>
        <v/>
      </c>
      <c r="W400" s="195" t="str">
        <f t="shared" ca="1" si="71"/>
        <v/>
      </c>
      <c r="X400" s="199"/>
      <c r="Y400" s="197" t="str">
        <f ca="1">IF(VLOOKUP($A400,入力シート➁!$A:$R,COLUMN(入力シート➁!H391),0)=0,"",IF(VLOOKUP($A400,入力シート➁!$A:$R,COLUMN(入力シート➁!H391),0)&lt;0,"("&amp;-VLOOKUP($A400,入力シート➁!$A:$R,COLUMN(入力シート➁!H391),0)&amp;VLOOKUP($A400,入力シート➁!$A:$R,COLUMN(入力シート➁!I391),0)&amp;")",VLOOKUP($A400,入力シート➁!$A:$R,COLUMN(入力シート➁!H391),0)))</f>
        <v/>
      </c>
      <c r="Z400" s="198"/>
      <c r="AA400" s="198"/>
      <c r="AB400" s="124" t="str">
        <f ca="1">IF(OR(Y400="",COUNT(Y400)=0),"",VLOOKUP($A400,入力シート➁!$A:$R,COLUMN(入力シート➁!G391),0))</f>
        <v/>
      </c>
      <c r="AC400" s="121" t="str">
        <f ca="1">IF(AE400="","",IFERROR(VLOOKUP($A400,入力シート➁!$A:$R,COLUMN(入力シート➁!$C$7),0),""))</f>
        <v/>
      </c>
      <c r="AD400" s="125" t="str">
        <f ca="1">IF(OR(AH400="",VLOOKUP(A400,入力シート➁!$A:$R,COLUMN(入力シート➁!D391),0)=0),"",VLOOKUP(A400,入力シート➁!$A:$R,COLUMN(入力シート➁!D391),0))</f>
        <v/>
      </c>
      <c r="AE400" s="123" t="str">
        <f ca="1">IF(AD400="","",VLOOKUP($A400,入力シート➁!$A:$R,COLUMN(入力シート➁!$E$7),0))</f>
        <v/>
      </c>
      <c r="AF400" s="195" t="str">
        <f t="shared" ca="1" si="72"/>
        <v/>
      </c>
      <c r="AG400" s="199"/>
      <c r="AH400" s="197" t="str">
        <f ca="1">IF(VLOOKUP($A400,入力シート➁!$A:$R,COLUMN(入力シート➁!J391),0)=0,"",IF(VLOOKUP($A400,入力シート➁!$A:$R,COLUMN(入力シート➁!J391),0)&lt;0,"("&amp;-VLOOKUP($A400,入力シート➁!$A:$R,COLUMN(入力シート➁!J391),0)&amp;VLOOKUP($A400,入力シート➁!$A:$R,COLUMN(入力シート➁!K391),0)&amp;")",VLOOKUP($A400,入力シート➁!$A:$R,COLUMN(入力シート➁!J391),0)))</f>
        <v/>
      </c>
      <c r="AI400" s="198"/>
      <c r="AJ400" s="198"/>
      <c r="AK400" s="124" t="str">
        <f ca="1">IF(OR(AH400="",COUNT(AH400)=0),"",VLOOKUP($A400,入力シート➁!$A:$R,COLUMN(入力シート➁!G391),0))</f>
        <v/>
      </c>
      <c r="AL400" s="121" t="str">
        <f ca="1">IF(AN400="","",IFERROR(VLOOKUP($A400,入力シート➁!$A:$R,COLUMN(入力シート➁!$C$7),0),""))</f>
        <v/>
      </c>
      <c r="AM400" s="125" t="str">
        <f ca="1">IF(OR(AQ400=0,AQ400="",VLOOKUP(A400,入力シート➁!$A:$R,COLUMN(入力シート➁!D391),0)=0),"",VLOOKUP(A400,入力シート➁!$A:$R,COLUMN(入力シート➁!D391),0))</f>
        <v/>
      </c>
      <c r="AN400" s="123" t="str">
        <f ca="1">IF(AM400="","",VLOOKUP($A400,入力シート➁!$A:$R,COLUMN(入力シート➁!$E$7),0))</f>
        <v/>
      </c>
      <c r="AO400" s="195" t="str">
        <f t="shared" ca="1" si="73"/>
        <v/>
      </c>
      <c r="AP400" s="199"/>
      <c r="AQ400" s="197" t="str">
        <f ca="1">IF(AND(VLOOKUP($A400,入力シート➁!$A:$R,COLUMN(入力シート➁!L391),0)=0,VLOOKUP($A400,入力シート➁!$A:$R,COLUMN(入力シート➁!B391),0)=""),"",IF(VLOOKUP($A400,入力シート➁!$A:$R,COLUMN(入力シート➁!L391),0)&lt;0,"("&amp;-VLOOKUP($A400,入力シート➁!$A:$R,COLUMN(入力シート➁!L391),0)&amp;VLOOKUP($A400,入力シート➁!$A:$R,COLUMN(入力シート➁!M391),0)&amp;")",VLOOKUP($A400,入力シート➁!$A:$R,COLUMN(入力シート➁!L391),0)))</f>
        <v/>
      </c>
      <c r="AR400" s="198"/>
      <c r="AS400" s="198"/>
      <c r="AT400" s="124" t="str">
        <f ca="1">IF(OR(AQ400="",COUNT(AQ400)=0),"",VLOOKUP($A400,入力シート➁!$A:$R,COLUMN(入力シート➁!G391),0))</f>
        <v/>
      </c>
      <c r="AU400" s="200" t="str">
        <f ca="1">IF(VLOOKUP(A400,入力シート➁!$A:$R,COLUMN(入力シート➁!R391),0)=0,"",VLOOKUP(A400,入力シート➁!$A:$R,COLUMN(入力シート➁!R391),0))</f>
        <v/>
      </c>
      <c r="AV400" s="200"/>
      <c r="AW400" s="200"/>
      <c r="AX400" s="200"/>
      <c r="AY400" s="200"/>
      <c r="AZ400" s="200"/>
      <c r="BA400" s="200"/>
      <c r="BB400" s="200"/>
      <c r="BC400" s="200"/>
      <c r="BE400" s="17" t="str">
        <f ca="1">IF($B394="","非表示","表示")</f>
        <v>非表示</v>
      </c>
    </row>
    <row r="401" spans="1:57" ht="46.5" customHeight="1">
      <c r="A401" s="17">
        <f t="shared" ca="1" si="74"/>
        <v>134</v>
      </c>
      <c r="B401" s="192" t="str">
        <f ca="1">IF(AND(VLOOKUP(A401,入力シート➁!$A:$B,COLUMN(入力シート➁!$B$5),0)=0,AU401=""),"",IF(AND(VLOOKUP(A401,入力シート➁!$A:$B,COLUMN(入力シート➁!$B$5),0)=0,AU401&lt;&gt;""),IFERROR(IF(AND(OFFSET(B401,-2,0,1,1)=$B$14,OFFSET(B401,-19,0,1,1)="　　　　　　　〃"),OFFSET(B401,-20,0,1,1),IF(AND(OFFSET(B401,-2,0,1,1)=$B$14,OFFSET(B401,-19,0,1,1)&lt;&gt;"　　　　　　　〃"),OFFSET(B401,-19,0,1,1),"　　　　　　　〃")),"　　　　　　　〃"),(VLOOKUP(A401,入力シート➁!$A:$B,COLUMN(入力シート➁!$B$5),0))))</f>
        <v/>
      </c>
      <c r="C401" s="193"/>
      <c r="D401" s="193"/>
      <c r="E401" s="193"/>
      <c r="F401" s="193"/>
      <c r="G401" s="193"/>
      <c r="H401" s="193"/>
      <c r="I401" s="193"/>
      <c r="J401" s="194"/>
      <c r="K401" s="121" t="str">
        <f ca="1">IF(M401="","",IFERROR(VLOOKUP($A401,入力シート➁!$A:$R,COLUMN(入力シート➁!$C$7),0),""))</f>
        <v/>
      </c>
      <c r="L401" s="122" t="str">
        <f ca="1">IF(OR(P401="",VLOOKUP(A401,入力シート➁!$A:$R,COLUMN(入力シート➁!D392),0)=0),"",VLOOKUP(A401,入力シート➁!$A:$R,COLUMN(入力シート➁!D392),0))</f>
        <v/>
      </c>
      <c r="M401" s="123" t="str">
        <f ca="1">IF(L401="","",VLOOKUP($A401,入力シート➁!$A:$R,COLUMN(入力シート➁!$E$7),0))</f>
        <v/>
      </c>
      <c r="N401" s="195" t="str">
        <f t="shared" ca="1" si="70"/>
        <v/>
      </c>
      <c r="O401" s="196"/>
      <c r="P401" s="197" t="str">
        <f ca="1">IF(VLOOKUP($A401,入力シート➁!$A:$R,COLUMN(入力シート➁!F392),0)=0,"",IF(VLOOKUP($A401,入力シート➁!$A:$R,COLUMN(入力シート➁!F392),0)&lt;0,"("&amp;-VLOOKUP($A401,入力シート➁!$A:$R,COLUMN(入力シート➁!F392),0)&amp;VLOOKUP($A401,入力シート➁!$A:$R,COLUMN(入力シート➁!G392),0)&amp;")",VLOOKUP($A401,入力シート➁!$A:$R,COLUMN(入力シート➁!F392),0)))</f>
        <v/>
      </c>
      <c r="Q401" s="198"/>
      <c r="R401" s="198"/>
      <c r="S401" s="124" t="str">
        <f ca="1">IF(OR(P401="",COUNT(P401)=0),"",VLOOKUP(A401,入力シート➁!$A:$R,COLUMN(入力シート➁!G392),0))</f>
        <v/>
      </c>
      <c r="T401" s="121" t="str">
        <f ca="1">IF(V401="","",IFERROR(VLOOKUP($A401,入力シート➁!$A:$R,COLUMN(入力シート➁!$C$7),0),""))</f>
        <v/>
      </c>
      <c r="U401" s="125" t="str">
        <f ca="1">IF(OR(Y401="",VLOOKUP(A401,入力シート➁!$A:$R,COLUMN(入力シート➁!D392),0)=0),"",VLOOKUP(A401,入力シート➁!$A:$R,COLUMN(入力シート➁!D392),0))</f>
        <v/>
      </c>
      <c r="V401" s="123" t="str">
        <f ca="1">IF(U401="","",VLOOKUP($A401,入力シート➁!$A:$R,COLUMN(入力シート➁!$E$7),0))</f>
        <v/>
      </c>
      <c r="W401" s="195" t="str">
        <f t="shared" ca="1" si="71"/>
        <v/>
      </c>
      <c r="X401" s="199"/>
      <c r="Y401" s="197" t="str">
        <f ca="1">IF(VLOOKUP($A401,入力シート➁!$A:$R,COLUMN(入力シート➁!H392),0)=0,"",IF(VLOOKUP($A401,入力シート➁!$A:$R,COLUMN(入力シート➁!H392),0)&lt;0,"("&amp;-VLOOKUP($A401,入力シート➁!$A:$R,COLUMN(入力シート➁!H392),0)&amp;VLOOKUP($A401,入力シート➁!$A:$R,COLUMN(入力シート➁!I392),0)&amp;")",VLOOKUP($A401,入力シート➁!$A:$R,COLUMN(入力シート➁!H392),0)))</f>
        <v/>
      </c>
      <c r="Z401" s="198"/>
      <c r="AA401" s="198"/>
      <c r="AB401" s="124" t="str">
        <f ca="1">IF(OR(Y401="",COUNT(Y401)=0),"",VLOOKUP($A401,入力シート➁!$A:$R,COLUMN(入力シート➁!G392),0))</f>
        <v/>
      </c>
      <c r="AC401" s="121" t="str">
        <f ca="1">IF(AE401="","",IFERROR(VLOOKUP($A401,入力シート➁!$A:$R,COLUMN(入力シート➁!$C$7),0),""))</f>
        <v/>
      </c>
      <c r="AD401" s="125" t="str">
        <f ca="1">IF(OR(AH401="",VLOOKUP(A401,入力シート➁!$A:$R,COLUMN(入力シート➁!D392),0)=0),"",VLOOKUP(A401,入力シート➁!$A:$R,COLUMN(入力シート➁!D392),0))</f>
        <v/>
      </c>
      <c r="AE401" s="123" t="str">
        <f ca="1">IF(AD401="","",VLOOKUP($A401,入力シート➁!$A:$R,COLUMN(入力シート➁!$E$7),0))</f>
        <v/>
      </c>
      <c r="AF401" s="195" t="str">
        <f t="shared" ca="1" si="72"/>
        <v/>
      </c>
      <c r="AG401" s="199"/>
      <c r="AH401" s="197" t="str">
        <f ca="1">IF(VLOOKUP($A401,入力シート➁!$A:$R,COLUMN(入力シート➁!J392),0)=0,"",IF(VLOOKUP($A401,入力シート➁!$A:$R,COLUMN(入力シート➁!J392),0)&lt;0,"("&amp;-VLOOKUP($A401,入力シート➁!$A:$R,COLUMN(入力シート➁!J392),0)&amp;VLOOKUP($A401,入力シート➁!$A:$R,COLUMN(入力シート➁!K392),0)&amp;")",VLOOKUP($A401,入力シート➁!$A:$R,COLUMN(入力シート➁!J392),0)))</f>
        <v/>
      </c>
      <c r="AI401" s="198"/>
      <c r="AJ401" s="198"/>
      <c r="AK401" s="124" t="str">
        <f ca="1">IF(OR(AH401="",COUNT(AH401)=0),"",VLOOKUP($A401,入力シート➁!$A:$R,COLUMN(入力シート➁!G392),0))</f>
        <v/>
      </c>
      <c r="AL401" s="121" t="str">
        <f ca="1">IF(AN401="","",IFERROR(VLOOKUP($A401,入力シート➁!$A:$R,COLUMN(入力シート➁!$C$7),0),""))</f>
        <v/>
      </c>
      <c r="AM401" s="125" t="str">
        <f ca="1">IF(OR(AQ401=0,AQ401="",VLOOKUP(A401,入力シート➁!$A:$R,COLUMN(入力シート➁!D392),0)=0),"",VLOOKUP(A401,入力シート➁!$A:$R,COLUMN(入力シート➁!D392),0))</f>
        <v/>
      </c>
      <c r="AN401" s="123" t="str">
        <f ca="1">IF(AM401="","",VLOOKUP($A401,入力シート➁!$A:$R,COLUMN(入力シート➁!$E$7),0))</f>
        <v/>
      </c>
      <c r="AO401" s="195" t="str">
        <f t="shared" ca="1" si="73"/>
        <v/>
      </c>
      <c r="AP401" s="199"/>
      <c r="AQ401" s="197" t="str">
        <f ca="1">IF(AND(VLOOKUP($A401,入力シート➁!$A:$R,COLUMN(入力シート➁!L392),0)=0,VLOOKUP($A401,入力シート➁!$A:$R,COLUMN(入力シート➁!B392),0)=""),"",IF(VLOOKUP($A401,入力シート➁!$A:$R,COLUMN(入力シート➁!L392),0)&lt;0,"("&amp;-VLOOKUP($A401,入力シート➁!$A:$R,COLUMN(入力シート➁!L392),0)&amp;VLOOKUP($A401,入力シート➁!$A:$R,COLUMN(入力シート➁!M392),0)&amp;")",VLOOKUP($A401,入力シート➁!$A:$R,COLUMN(入力シート➁!L392),0)))</f>
        <v/>
      </c>
      <c r="AR401" s="198"/>
      <c r="AS401" s="198"/>
      <c r="AT401" s="124" t="str">
        <f ca="1">IF(OR(AQ401="",COUNT(AQ401)=0),"",VLOOKUP($A401,入力シート➁!$A:$R,COLUMN(入力シート➁!G392),0))</f>
        <v/>
      </c>
      <c r="AU401" s="200" t="str">
        <f ca="1">IF(VLOOKUP(A401,入力シート➁!$A:$R,COLUMN(入力シート➁!R392),0)=0,"",VLOOKUP(A401,入力シート➁!$A:$R,COLUMN(入力シート➁!R392),0))</f>
        <v/>
      </c>
      <c r="AV401" s="200"/>
      <c r="AW401" s="200"/>
      <c r="AX401" s="200"/>
      <c r="AY401" s="200"/>
      <c r="AZ401" s="200"/>
      <c r="BA401" s="200"/>
      <c r="BB401" s="200"/>
      <c r="BC401" s="200"/>
      <c r="BE401" s="17" t="str">
        <f ca="1">IF($B394="","非表示","表示")</f>
        <v>非表示</v>
      </c>
    </row>
    <row r="402" spans="1:57" ht="46.5" customHeight="1">
      <c r="A402" s="17">
        <f t="shared" ca="1" si="74"/>
        <v>135</v>
      </c>
      <c r="B402" s="192" t="str">
        <f ca="1">IF(AND(VLOOKUP(A402,入力シート➁!$A:$B,COLUMN(入力シート➁!$B$5),0)=0,AU402=""),"",IF(AND(VLOOKUP(A402,入力シート➁!$A:$B,COLUMN(入力シート➁!$B$5),0)=0,AU402&lt;&gt;""),IFERROR(IF(AND(OFFSET(B402,-2,0,1,1)=$B$14,OFFSET(B402,-19,0,1,1)="　　　　　　　〃"),OFFSET(B402,-20,0,1,1),IF(AND(OFFSET(B402,-2,0,1,1)=$B$14,OFFSET(B402,-19,0,1,1)&lt;&gt;"　　　　　　　〃"),OFFSET(B402,-19,0,1,1),"　　　　　　　〃")),"　　　　　　　〃"),(VLOOKUP(A402,入力シート➁!$A:$B,COLUMN(入力シート➁!$B$5),0))))</f>
        <v/>
      </c>
      <c r="C402" s="193"/>
      <c r="D402" s="193"/>
      <c r="E402" s="193"/>
      <c r="F402" s="193"/>
      <c r="G402" s="193"/>
      <c r="H402" s="193"/>
      <c r="I402" s="193"/>
      <c r="J402" s="194"/>
      <c r="K402" s="121" t="str">
        <f ca="1">IF(M402="","",IFERROR(VLOOKUP($A402,入力シート➁!$A:$R,COLUMN(入力シート➁!$C$7),0),""))</f>
        <v/>
      </c>
      <c r="L402" s="122" t="str">
        <f ca="1">IF(OR(P402="",VLOOKUP(A402,入力シート➁!$A:$R,COLUMN(入力シート➁!D393),0)=0),"",VLOOKUP(A402,入力シート➁!$A:$R,COLUMN(入力シート➁!D393),0))</f>
        <v/>
      </c>
      <c r="M402" s="123" t="str">
        <f ca="1">IF(L402="","",VLOOKUP($A402,入力シート➁!$A:$R,COLUMN(入力シート➁!$E$7),0))</f>
        <v/>
      </c>
      <c r="N402" s="195" t="str">
        <f t="shared" ca="1" si="70"/>
        <v/>
      </c>
      <c r="O402" s="196"/>
      <c r="P402" s="197" t="str">
        <f ca="1">IF(VLOOKUP($A402,入力シート➁!$A:$R,COLUMN(入力シート➁!F393),0)=0,"",IF(VLOOKUP($A402,入力シート➁!$A:$R,COLUMN(入力シート➁!F393),0)&lt;0,"("&amp;-VLOOKUP($A402,入力シート➁!$A:$R,COLUMN(入力シート➁!F393),0)&amp;VLOOKUP($A402,入力シート➁!$A:$R,COLUMN(入力シート➁!G393),0)&amp;")",VLOOKUP($A402,入力シート➁!$A:$R,COLUMN(入力シート➁!F393),0)))</f>
        <v/>
      </c>
      <c r="Q402" s="198"/>
      <c r="R402" s="198"/>
      <c r="S402" s="124" t="str">
        <f ca="1">IF(OR(P402="",COUNT(P402)=0),"",VLOOKUP(A402,入力シート➁!$A:$R,COLUMN(入力シート➁!G393),0))</f>
        <v/>
      </c>
      <c r="T402" s="121" t="str">
        <f ca="1">IF(V402="","",IFERROR(VLOOKUP($A402,入力シート➁!$A:$R,COLUMN(入力シート➁!$C$7),0),""))</f>
        <v/>
      </c>
      <c r="U402" s="125" t="str">
        <f ca="1">IF(OR(Y402="",VLOOKUP(A402,入力シート➁!$A:$R,COLUMN(入力シート➁!D393),0)=0),"",VLOOKUP(A402,入力シート➁!$A:$R,COLUMN(入力シート➁!D393),0))</f>
        <v/>
      </c>
      <c r="V402" s="123" t="str">
        <f ca="1">IF(U402="","",VLOOKUP($A402,入力シート➁!$A:$R,COLUMN(入力シート➁!$E$7),0))</f>
        <v/>
      </c>
      <c r="W402" s="195" t="str">
        <f t="shared" ca="1" si="71"/>
        <v/>
      </c>
      <c r="X402" s="199"/>
      <c r="Y402" s="197" t="str">
        <f ca="1">IF(VLOOKUP($A402,入力シート➁!$A:$R,COLUMN(入力シート➁!H393),0)=0,"",IF(VLOOKUP($A402,入力シート➁!$A:$R,COLUMN(入力シート➁!H393),0)&lt;0,"("&amp;-VLOOKUP($A402,入力シート➁!$A:$R,COLUMN(入力シート➁!H393),0)&amp;VLOOKUP($A402,入力シート➁!$A:$R,COLUMN(入力シート➁!I393),0)&amp;")",VLOOKUP($A402,入力シート➁!$A:$R,COLUMN(入力シート➁!H393),0)))</f>
        <v/>
      </c>
      <c r="Z402" s="198"/>
      <c r="AA402" s="198"/>
      <c r="AB402" s="124" t="str">
        <f ca="1">IF(OR(Y402="",COUNT(Y402)=0),"",VLOOKUP($A402,入力シート➁!$A:$R,COLUMN(入力シート➁!G393),0))</f>
        <v/>
      </c>
      <c r="AC402" s="121" t="str">
        <f ca="1">IF(AE402="","",IFERROR(VLOOKUP($A402,入力シート➁!$A:$R,COLUMN(入力シート➁!$C$7),0),""))</f>
        <v/>
      </c>
      <c r="AD402" s="125" t="str">
        <f ca="1">IF(OR(AH402="",VLOOKUP(A402,入力シート➁!$A:$R,COLUMN(入力シート➁!D393),0)=0),"",VLOOKUP(A402,入力シート➁!$A:$R,COLUMN(入力シート➁!D393),0))</f>
        <v/>
      </c>
      <c r="AE402" s="123" t="str">
        <f ca="1">IF(AD402="","",VLOOKUP($A402,入力シート➁!$A:$R,COLUMN(入力シート➁!$E$7),0))</f>
        <v/>
      </c>
      <c r="AF402" s="195" t="str">
        <f t="shared" ca="1" si="72"/>
        <v/>
      </c>
      <c r="AG402" s="199"/>
      <c r="AH402" s="197" t="str">
        <f ca="1">IF(VLOOKUP($A402,入力シート➁!$A:$R,COLUMN(入力シート➁!J393),0)=0,"",IF(VLOOKUP($A402,入力シート➁!$A:$R,COLUMN(入力シート➁!J393),0)&lt;0,"("&amp;-VLOOKUP($A402,入力シート➁!$A:$R,COLUMN(入力シート➁!J393),0)&amp;VLOOKUP($A402,入力シート➁!$A:$R,COLUMN(入力シート➁!K393),0)&amp;")",VLOOKUP($A402,入力シート➁!$A:$R,COLUMN(入力シート➁!J393),0)))</f>
        <v/>
      </c>
      <c r="AI402" s="198"/>
      <c r="AJ402" s="198"/>
      <c r="AK402" s="124" t="str">
        <f ca="1">IF(OR(AH402="",COUNT(AH402)=0),"",VLOOKUP($A402,入力シート➁!$A:$R,COLUMN(入力シート➁!G393),0))</f>
        <v/>
      </c>
      <c r="AL402" s="121" t="str">
        <f ca="1">IF(AN402="","",IFERROR(VLOOKUP($A402,入力シート➁!$A:$R,COLUMN(入力シート➁!$C$7),0),""))</f>
        <v/>
      </c>
      <c r="AM402" s="125" t="str">
        <f ca="1">IF(OR(AQ402=0,AQ402="",VLOOKUP(A402,入力シート➁!$A:$R,COLUMN(入力シート➁!D393),0)=0),"",VLOOKUP(A402,入力シート➁!$A:$R,COLUMN(入力シート➁!D393),0))</f>
        <v/>
      </c>
      <c r="AN402" s="123" t="str">
        <f ca="1">IF(AM402="","",VLOOKUP($A402,入力シート➁!$A:$R,COLUMN(入力シート➁!$E$7),0))</f>
        <v/>
      </c>
      <c r="AO402" s="195" t="str">
        <f t="shared" ca="1" si="73"/>
        <v/>
      </c>
      <c r="AP402" s="199"/>
      <c r="AQ402" s="197" t="str">
        <f ca="1">IF(AND(VLOOKUP($A402,入力シート➁!$A:$R,COLUMN(入力シート➁!L393),0)=0,VLOOKUP($A402,入力シート➁!$A:$R,COLUMN(入力シート➁!B393),0)=""),"",IF(VLOOKUP($A402,入力シート➁!$A:$R,COLUMN(入力シート➁!L393),0)&lt;0,"("&amp;-VLOOKUP($A402,入力シート➁!$A:$R,COLUMN(入力シート➁!L393),0)&amp;VLOOKUP($A402,入力シート➁!$A:$R,COLUMN(入力シート➁!M393),0)&amp;")",VLOOKUP($A402,入力シート➁!$A:$R,COLUMN(入力シート➁!L393),0)))</f>
        <v/>
      </c>
      <c r="AR402" s="198"/>
      <c r="AS402" s="198"/>
      <c r="AT402" s="124" t="str">
        <f ca="1">IF(OR(AQ402="",COUNT(AQ402)=0),"",VLOOKUP($A402,入力シート➁!$A:$R,COLUMN(入力シート➁!G393),0))</f>
        <v/>
      </c>
      <c r="AU402" s="200" t="str">
        <f ca="1">IF(VLOOKUP(A402,入力シート➁!$A:$R,COLUMN(入力シート➁!R393),0)=0,"",VLOOKUP(A402,入力シート➁!$A:$R,COLUMN(入力シート➁!R393),0))</f>
        <v/>
      </c>
      <c r="AV402" s="200"/>
      <c r="AW402" s="200"/>
      <c r="AX402" s="200"/>
      <c r="AY402" s="200"/>
      <c r="AZ402" s="200"/>
      <c r="BA402" s="200"/>
      <c r="BB402" s="200"/>
      <c r="BC402" s="200"/>
      <c r="BE402" s="17" t="str">
        <f ca="1">IF($B394="","非表示","表示")</f>
        <v>非表示</v>
      </c>
    </row>
    <row r="403" spans="1:57" ht="18.75" customHeight="1">
      <c r="B403" s="201" t="s">
        <v>66</v>
      </c>
      <c r="C403" s="201"/>
      <c r="D403" s="17" t="s">
        <v>67</v>
      </c>
      <c r="BE403" s="17" t="str">
        <f ca="1">IF($B394="","非表示","表示")</f>
        <v>非表示</v>
      </c>
    </row>
    <row r="404" spans="1:57" ht="18.75" customHeight="1">
      <c r="D404" s="17" t="s">
        <v>68</v>
      </c>
      <c r="BE404" s="17" t="str">
        <f ca="1">IF($B394="","非表示","表示")</f>
        <v>非表示</v>
      </c>
    </row>
    <row r="405" spans="1:57" ht="18.75" customHeight="1">
      <c r="D405" s="17" t="s">
        <v>69</v>
      </c>
      <c r="BE405" s="17" t="str">
        <f ca="1">IF($B394="","非表示","表示")</f>
        <v>非表示</v>
      </c>
    </row>
    <row r="406" spans="1:57" ht="18.75" customHeight="1">
      <c r="D406" s="17" t="s">
        <v>70</v>
      </c>
      <c r="BE406" s="17" t="str">
        <f ca="1">IF($B394="","非表示","表示")</f>
        <v>非表示</v>
      </c>
    </row>
    <row r="407" spans="1:57" ht="21" customHeight="1">
      <c r="B407" s="20" t="s">
        <v>55</v>
      </c>
      <c r="BE407" s="17" t="str">
        <f ca="1">IF($B421="","非表示","表示")</f>
        <v>非表示</v>
      </c>
    </row>
    <row r="408" spans="1:57" ht="10.5" customHeight="1"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8"/>
      <c r="M408" s="29"/>
      <c r="N408" s="22"/>
      <c r="O408" s="22"/>
      <c r="P408" s="22"/>
      <c r="Q408" s="22"/>
      <c r="R408" s="22"/>
      <c r="S408" s="29"/>
      <c r="T408" s="22"/>
      <c r="U408" s="35"/>
      <c r="V408" s="36"/>
      <c r="W408" s="35"/>
      <c r="X408" s="35"/>
      <c r="Y408" s="35"/>
      <c r="Z408" s="35"/>
      <c r="AA408" s="35"/>
      <c r="AB408" s="36"/>
      <c r="AC408" s="35"/>
      <c r="AD408" s="35"/>
      <c r="AE408" s="36"/>
      <c r="AF408" s="35"/>
      <c r="AG408" s="22"/>
      <c r="AH408" s="22"/>
      <c r="AI408" s="22"/>
      <c r="AJ408" s="22"/>
      <c r="AK408" s="29"/>
      <c r="AL408" s="22"/>
      <c r="AM408" s="22"/>
      <c r="AN408" s="29"/>
      <c r="AO408" s="22"/>
      <c r="AP408" s="22"/>
      <c r="AQ408" s="22"/>
      <c r="AR408" s="22"/>
      <c r="AS408" s="22"/>
      <c r="AT408" s="29"/>
      <c r="AU408" s="22"/>
      <c r="AV408" s="35"/>
      <c r="AW408" s="35"/>
      <c r="AX408" s="35"/>
      <c r="AY408" s="35"/>
      <c r="AZ408" s="35"/>
      <c r="BA408" s="35"/>
      <c r="BB408" s="35"/>
      <c r="BC408" s="40">
        <f>$BC381+1</f>
        <v>16</v>
      </c>
      <c r="BE408" s="17" t="str">
        <f ca="1">IF($B421="","非表示","表示")</f>
        <v>非表示</v>
      </c>
    </row>
    <row r="409" spans="1:57" ht="25.5" customHeight="1">
      <c r="B409" s="23"/>
      <c r="C409" s="24"/>
      <c r="D409" s="24"/>
      <c r="E409" s="24"/>
      <c r="F409" s="24"/>
      <c r="G409" s="24"/>
      <c r="H409" s="24"/>
      <c r="I409" s="24"/>
      <c r="J409" s="24"/>
      <c r="K409" s="24"/>
      <c r="L409" s="30"/>
      <c r="M409" s="31"/>
      <c r="N409" s="24"/>
      <c r="O409" s="24"/>
      <c r="P409" s="24"/>
      <c r="Q409" s="24"/>
      <c r="R409" s="24"/>
      <c r="S409" s="31"/>
      <c r="T409" s="24"/>
      <c r="U409" s="17"/>
      <c r="V409" s="202" t="str">
        <f>$V$4</f>
        <v>令和</v>
      </c>
      <c r="W409" s="202"/>
      <c r="X409" s="202"/>
      <c r="Y409" s="203" t="str">
        <f>$Y$4</f>
        <v/>
      </c>
      <c r="Z409" s="203"/>
      <c r="AA409" s="204" t="s">
        <v>56</v>
      </c>
      <c r="AB409" s="204"/>
      <c r="AC409" s="204"/>
      <c r="AD409" s="204"/>
      <c r="AE409" s="204"/>
      <c r="AF409" s="204"/>
      <c r="AG409" s="204"/>
      <c r="AH409" s="204"/>
      <c r="AJ409" s="24"/>
      <c r="AK409" s="31"/>
      <c r="AL409" s="24"/>
      <c r="AM409" s="24"/>
      <c r="AN409" s="31"/>
      <c r="AO409" s="24"/>
      <c r="AP409" s="24"/>
      <c r="AQ409" s="24"/>
      <c r="AR409" s="24"/>
      <c r="AS409" s="24"/>
      <c r="AT409" s="31"/>
      <c r="AU409" s="24"/>
      <c r="AV409" s="26"/>
      <c r="AW409" s="26"/>
      <c r="AX409" s="26"/>
      <c r="AY409" s="26"/>
      <c r="AZ409" s="26"/>
      <c r="BA409" s="26"/>
      <c r="BB409" s="26"/>
      <c r="BC409" s="41"/>
      <c r="BE409" s="17" t="str">
        <f ca="1">IF($B421="","非表示","表示")</f>
        <v>非表示</v>
      </c>
    </row>
    <row r="410" spans="1:57" ht="18" customHeight="1">
      <c r="B410" s="23"/>
      <c r="C410" s="24"/>
      <c r="D410" s="24"/>
      <c r="E410" s="24"/>
      <c r="F410" s="24"/>
      <c r="G410" s="24"/>
      <c r="H410" s="24"/>
      <c r="I410" s="24"/>
      <c r="J410" s="24"/>
      <c r="K410" s="24"/>
      <c r="L410" s="30"/>
      <c r="M410" s="31"/>
      <c r="N410" s="24"/>
      <c r="O410" s="24"/>
      <c r="P410" s="24"/>
      <c r="Q410" s="24"/>
      <c r="R410" s="24"/>
      <c r="S410" s="31"/>
      <c r="T410" s="24"/>
      <c r="U410" s="30"/>
      <c r="V410" s="31"/>
      <c r="AD410" s="17"/>
      <c r="AJ410" s="24"/>
      <c r="AK410" s="31"/>
      <c r="AQ410" s="24"/>
      <c r="AR410" s="24"/>
      <c r="AS410" s="24"/>
      <c r="AT410" s="205" t="str">
        <f>$AT$5</f>
        <v>　　年　　月　　日</v>
      </c>
      <c r="AU410" s="205"/>
      <c r="AV410" s="205"/>
      <c r="AW410" s="205"/>
      <c r="AX410" s="205"/>
      <c r="AY410" s="205"/>
      <c r="AZ410" s="205"/>
      <c r="BA410" s="205"/>
      <c r="BB410" s="205"/>
      <c r="BC410" s="41"/>
      <c r="BE410" s="17" t="str">
        <f ca="1">IF($B421="","非表示","表示")</f>
        <v>非表示</v>
      </c>
    </row>
    <row r="411" spans="1:57" ht="21" customHeight="1">
      <c r="B411" s="25"/>
      <c r="C411" s="26"/>
      <c r="D411" s="26"/>
      <c r="E411" s="26"/>
      <c r="F411" s="26"/>
      <c r="G411" s="26"/>
      <c r="H411" s="26"/>
      <c r="I411" s="26"/>
      <c r="J411" s="26"/>
      <c r="K411" s="26"/>
      <c r="L411" s="32"/>
      <c r="M411" s="33"/>
      <c r="O411" s="26"/>
      <c r="P411" s="26"/>
      <c r="Q411" s="26"/>
      <c r="R411" s="26"/>
      <c r="S411" s="33"/>
      <c r="T411" s="26"/>
      <c r="U411" s="32"/>
      <c r="V411" s="33"/>
      <c r="W411" s="26"/>
      <c r="X411" s="26"/>
      <c r="Y411" s="26"/>
      <c r="Z411" s="26"/>
      <c r="AA411" s="26"/>
      <c r="AB411" s="33"/>
      <c r="AC411" s="26"/>
      <c r="AD411" s="32"/>
      <c r="AE411" s="33"/>
      <c r="AF411" s="26"/>
      <c r="AG411" s="26"/>
      <c r="AH411" s="26"/>
      <c r="AI411" s="26"/>
      <c r="AJ411" s="26"/>
      <c r="AK411" s="33"/>
      <c r="AQ411" s="26"/>
      <c r="AR411" s="26"/>
      <c r="AS411" s="26"/>
      <c r="AT411" s="33"/>
      <c r="AU411" s="26"/>
      <c r="AV411" s="206"/>
      <c r="AW411" s="206"/>
      <c r="AX411" s="206"/>
      <c r="AY411" s="206"/>
      <c r="AZ411" s="206"/>
      <c r="BA411" s="206"/>
      <c r="BB411" s="206"/>
      <c r="BC411" s="41"/>
      <c r="BE411" s="17" t="str">
        <f ca="1">IF($B421="","非表示","表示")</f>
        <v>非表示</v>
      </c>
    </row>
    <row r="412" spans="1:57" ht="20.25" customHeight="1">
      <c r="B412" s="25"/>
      <c r="C412" s="207" t="s">
        <v>57</v>
      </c>
      <c r="D412" s="207"/>
      <c r="E412" s="207"/>
      <c r="F412" s="207"/>
      <c r="G412" s="207"/>
      <c r="H412" s="207"/>
      <c r="I412" s="207"/>
      <c r="J412" s="207"/>
      <c r="K412" s="207"/>
      <c r="L412" s="207"/>
      <c r="M412" s="33"/>
      <c r="N412" s="26"/>
      <c r="O412" s="26"/>
      <c r="P412" s="26"/>
      <c r="Q412" s="26"/>
      <c r="R412" s="26"/>
      <c r="S412" s="33"/>
      <c r="T412" s="26"/>
      <c r="U412" s="32"/>
      <c r="V412" s="33"/>
      <c r="W412" s="26"/>
      <c r="AB412" s="33"/>
      <c r="AC412" s="26"/>
      <c r="AD412" s="32"/>
      <c r="AE412" s="33"/>
      <c r="AF412" s="26"/>
      <c r="AG412" s="26"/>
      <c r="AH412" s="26"/>
      <c r="AI412" s="26"/>
      <c r="AJ412" s="26"/>
      <c r="AK412" s="33"/>
      <c r="AL412" s="26"/>
      <c r="AM412" s="26"/>
      <c r="AN412" s="33"/>
      <c r="AO412" s="26"/>
      <c r="AP412" s="26"/>
      <c r="AQ412" s="26"/>
      <c r="AR412" s="26"/>
      <c r="AS412" s="26"/>
      <c r="AT412" s="33"/>
      <c r="AU412" s="26"/>
      <c r="AV412" s="26"/>
      <c r="AW412" s="26"/>
      <c r="AX412" s="26"/>
      <c r="AY412" s="26"/>
      <c r="AZ412" s="26"/>
      <c r="BA412" s="26"/>
      <c r="BB412" s="26"/>
      <c r="BC412" s="41"/>
      <c r="BE412" s="17" t="str">
        <f ca="1">IF($B421="","非表示","表示")</f>
        <v>非表示</v>
      </c>
    </row>
    <row r="413" spans="1:57" ht="20.25" customHeight="1">
      <c r="B413" s="25"/>
      <c r="C413" s="26"/>
      <c r="D413" s="26"/>
      <c r="E413" s="26"/>
      <c r="F413" s="26"/>
      <c r="G413" s="26"/>
      <c r="H413" s="26"/>
      <c r="I413" s="26"/>
      <c r="J413" s="26"/>
      <c r="K413" s="26"/>
      <c r="L413" s="32"/>
      <c r="M413" s="33"/>
      <c r="N413" s="26"/>
      <c r="O413" s="26"/>
      <c r="P413" s="26"/>
      <c r="Q413" s="26"/>
      <c r="R413" s="26"/>
      <c r="S413" s="33"/>
      <c r="T413" s="26"/>
      <c r="U413" s="32"/>
      <c r="V413" s="33"/>
      <c r="W413" s="26"/>
      <c r="X413" s="26"/>
      <c r="Y413" s="26"/>
      <c r="Z413" s="26"/>
      <c r="AA413" s="26"/>
      <c r="AB413" s="33"/>
      <c r="AC413" s="26"/>
      <c r="AD413" s="32"/>
      <c r="AE413" s="33"/>
      <c r="AF413" s="26"/>
      <c r="AG413" s="26"/>
      <c r="AH413" s="26"/>
      <c r="AI413" s="26"/>
      <c r="AJ413" s="26"/>
      <c r="AK413" s="177" t="s">
        <v>58</v>
      </c>
      <c r="AL413" s="177"/>
      <c r="AM413" s="177"/>
      <c r="AN413" s="177"/>
      <c r="AP413" s="186" t="str">
        <f>$AP$8</f>
        <v/>
      </c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41"/>
      <c r="BE413" s="17" t="str">
        <f ca="1">IF($B421="","非表示","表示")</f>
        <v>非表示</v>
      </c>
    </row>
    <row r="414" spans="1:57" ht="20.25" customHeight="1">
      <c r="B414" s="25"/>
      <c r="C414" s="26"/>
      <c r="D414" s="26"/>
      <c r="E414" s="26"/>
      <c r="F414" s="26"/>
      <c r="G414" s="26"/>
      <c r="H414" s="26"/>
      <c r="I414" s="26"/>
      <c r="J414" s="26"/>
      <c r="K414" s="26"/>
      <c r="L414" s="32"/>
      <c r="M414" s="33"/>
      <c r="N414" s="26"/>
      <c r="O414" s="26"/>
      <c r="P414" s="26"/>
      <c r="Q414" s="26"/>
      <c r="R414" s="26"/>
      <c r="S414" s="33"/>
      <c r="T414" s="26"/>
      <c r="U414" s="32"/>
      <c r="V414" s="33"/>
      <c r="W414" s="26"/>
      <c r="X414" s="26"/>
      <c r="Y414" s="26"/>
      <c r="Z414" s="26"/>
      <c r="AA414" s="26"/>
      <c r="AB414" s="33"/>
      <c r="AC414" s="26"/>
      <c r="AD414" s="32"/>
      <c r="AE414" s="33"/>
      <c r="AF414" s="26"/>
      <c r="AG414" s="26"/>
      <c r="AH414" s="26"/>
      <c r="AI414" s="26"/>
      <c r="AJ414" s="26"/>
      <c r="AK414" s="178"/>
      <c r="AL414" s="178"/>
      <c r="AM414" s="178"/>
      <c r="AN414" s="178"/>
      <c r="AO414" s="37"/>
      <c r="AP414" s="187" t="str">
        <f>$AP$9</f>
        <v/>
      </c>
      <c r="AQ414" s="187"/>
      <c r="AR414" s="187"/>
      <c r="AS414" s="187"/>
      <c r="AT414" s="187"/>
      <c r="AU414" s="187"/>
      <c r="AV414" s="187"/>
      <c r="AW414" s="187"/>
      <c r="AX414" s="187"/>
      <c r="AY414" s="187"/>
      <c r="AZ414" s="187"/>
      <c r="BA414" s="187"/>
      <c r="BB414" s="187"/>
      <c r="BC414" s="41"/>
      <c r="BE414" s="17" t="str">
        <f ca="1">IF($B421="","非表示","表示")</f>
        <v>非表示</v>
      </c>
    </row>
    <row r="415" spans="1:57" ht="7.5" customHeight="1">
      <c r="B415" s="25"/>
      <c r="C415" s="26"/>
      <c r="D415" s="26"/>
      <c r="E415" s="26"/>
      <c r="F415" s="26"/>
      <c r="G415" s="26"/>
      <c r="H415" s="26"/>
      <c r="I415" s="26"/>
      <c r="J415" s="26"/>
      <c r="K415" s="26"/>
      <c r="L415" s="32"/>
      <c r="M415" s="33"/>
      <c r="N415" s="26"/>
      <c r="O415" s="26"/>
      <c r="P415" s="26"/>
      <c r="Q415" s="26"/>
      <c r="R415" s="26"/>
      <c r="S415" s="33"/>
      <c r="T415" s="26"/>
      <c r="U415" s="32"/>
      <c r="V415" s="33"/>
      <c r="W415" s="26"/>
      <c r="X415" s="26"/>
      <c r="Y415" s="26"/>
      <c r="Z415" s="26"/>
      <c r="AA415" s="26"/>
      <c r="AB415" s="33"/>
      <c r="AC415" s="26"/>
      <c r="AD415" s="32"/>
      <c r="AE415" s="33"/>
      <c r="AF415" s="26"/>
      <c r="AG415" s="26"/>
      <c r="AH415" s="26"/>
      <c r="AI415" s="26"/>
      <c r="AJ415" s="26"/>
      <c r="AK415" s="33"/>
      <c r="AL415" s="26"/>
      <c r="AM415" s="26"/>
      <c r="AN415" s="33"/>
      <c r="AO415" s="26"/>
      <c r="AP415" s="26"/>
      <c r="AQ415" s="26"/>
      <c r="AR415" s="26"/>
      <c r="AS415" s="26"/>
      <c r="AT415" s="33"/>
      <c r="AU415" s="26"/>
      <c r="AV415" s="26"/>
      <c r="AW415" s="26"/>
      <c r="AX415" s="26"/>
      <c r="AY415" s="26"/>
      <c r="AZ415" s="26"/>
      <c r="BA415" s="26"/>
      <c r="BB415" s="26"/>
      <c r="BC415" s="41"/>
      <c r="BE415" s="17" t="str">
        <f ca="1">IF($B421="","非表示","表示")</f>
        <v>非表示</v>
      </c>
    </row>
    <row r="416" spans="1:57" ht="20.25" customHeight="1">
      <c r="B416" s="25"/>
      <c r="C416" s="26"/>
      <c r="D416" s="26"/>
      <c r="E416" s="26"/>
      <c r="F416" s="26"/>
      <c r="G416" s="26"/>
      <c r="H416" s="26"/>
      <c r="I416" s="26"/>
      <c r="J416" s="26"/>
      <c r="K416" s="26"/>
      <c r="L416" s="32"/>
      <c r="M416" s="33"/>
      <c r="N416" s="26"/>
      <c r="O416" s="26"/>
      <c r="P416" s="26"/>
      <c r="Q416" s="26"/>
      <c r="U416" s="17"/>
      <c r="AD416" s="32"/>
      <c r="AE416" s="33"/>
      <c r="AF416" s="26"/>
      <c r="AG416" s="26"/>
      <c r="AH416" s="26"/>
      <c r="AI416" s="26"/>
      <c r="AJ416" s="26"/>
      <c r="AK416" s="179" t="s">
        <v>59</v>
      </c>
      <c r="AL416" s="179"/>
      <c r="AM416" s="179"/>
      <c r="AN416" s="179"/>
      <c r="AP416" s="181" t="str">
        <f>$AP$11</f>
        <v/>
      </c>
      <c r="AQ416" s="181"/>
      <c r="AR416" s="181"/>
      <c r="AS416" s="181"/>
      <c r="AT416" s="181"/>
      <c r="AU416" s="181"/>
      <c r="AV416" s="181"/>
      <c r="AW416" s="181"/>
      <c r="AX416" s="181"/>
      <c r="AY416" s="181"/>
      <c r="AZ416" s="181"/>
      <c r="BA416" s="181"/>
      <c r="BB416" s="181"/>
      <c r="BC416" s="41"/>
      <c r="BE416" s="17" t="str">
        <f ca="1">IF($B421="","非表示","表示")</f>
        <v>非表示</v>
      </c>
    </row>
    <row r="417" spans="1:57" ht="20.25" customHeight="1">
      <c r="B417" s="25"/>
      <c r="D417" s="24" t="s">
        <v>12</v>
      </c>
      <c r="E417" s="26"/>
      <c r="F417" s="26"/>
      <c r="G417" s="27"/>
      <c r="H417" s="27"/>
      <c r="I417" s="27"/>
      <c r="J417" s="27"/>
      <c r="K417" s="27"/>
      <c r="L417" s="34"/>
      <c r="M417" s="33"/>
      <c r="N417" s="26"/>
      <c r="O417" s="26"/>
      <c r="P417" s="26"/>
      <c r="T417" s="188" t="s">
        <v>16</v>
      </c>
      <c r="U417" s="188"/>
      <c r="V417" s="188"/>
      <c r="W417" s="188"/>
      <c r="X417" s="37"/>
      <c r="Y417" s="126" t="str">
        <f>$Y$12</f>
        <v/>
      </c>
      <c r="Z417" s="38" t="s">
        <v>17</v>
      </c>
      <c r="AA417" s="189" t="str">
        <f>$AA$12</f>
        <v/>
      </c>
      <c r="AB417" s="189"/>
      <c r="AC417" s="39" t="s">
        <v>18</v>
      </c>
      <c r="AD417" s="32"/>
      <c r="AE417" s="33"/>
      <c r="AF417" s="26"/>
      <c r="AG417" s="26"/>
      <c r="AH417" s="26"/>
      <c r="AI417" s="26"/>
      <c r="AJ417" s="26"/>
      <c r="AK417" s="180"/>
      <c r="AL417" s="180"/>
      <c r="AM417" s="180"/>
      <c r="AN417" s="180"/>
      <c r="AO417" s="37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  <c r="BA417" s="182"/>
      <c r="BB417" s="182"/>
      <c r="BC417" s="41"/>
      <c r="BE417" s="17" t="str">
        <f ca="1">IF($B421="","非表示","表示")</f>
        <v>非表示</v>
      </c>
    </row>
    <row r="418" spans="1:57" ht="12.75" customHeight="1">
      <c r="B418" s="25"/>
      <c r="C418" s="26"/>
      <c r="D418" s="26"/>
      <c r="E418" s="26"/>
      <c r="F418" s="26"/>
      <c r="G418" s="26"/>
      <c r="H418" s="26"/>
      <c r="I418" s="26"/>
      <c r="J418" s="26"/>
      <c r="K418" s="26"/>
      <c r="L418" s="32"/>
      <c r="M418" s="33"/>
      <c r="N418" s="26"/>
      <c r="O418" s="26"/>
      <c r="P418" s="26"/>
      <c r="Q418" s="26"/>
      <c r="R418" s="26"/>
      <c r="S418" s="33"/>
      <c r="T418" s="26"/>
      <c r="U418" s="32"/>
      <c r="V418" s="33"/>
      <c r="W418" s="26"/>
      <c r="X418" s="26"/>
      <c r="Y418" s="26"/>
      <c r="Z418" s="26"/>
      <c r="AA418" s="26"/>
      <c r="AB418" s="33"/>
      <c r="AC418" s="26"/>
      <c r="AD418" s="32"/>
      <c r="AE418" s="33"/>
      <c r="AF418" s="26"/>
      <c r="AG418" s="26"/>
      <c r="AH418" s="26"/>
      <c r="AI418" s="26"/>
      <c r="AJ418" s="26"/>
      <c r="AK418" s="33"/>
      <c r="AL418" s="26"/>
      <c r="AM418" s="26"/>
      <c r="AN418" s="33"/>
      <c r="AO418" s="26"/>
      <c r="AP418" s="26"/>
      <c r="AQ418" s="26"/>
      <c r="AR418" s="26"/>
      <c r="AS418" s="26"/>
      <c r="AT418" s="33"/>
      <c r="AU418" s="26"/>
      <c r="AV418" s="26"/>
      <c r="AW418" s="26"/>
      <c r="AX418" s="26"/>
      <c r="AY418" s="26"/>
      <c r="AZ418" s="26"/>
      <c r="BA418" s="26"/>
      <c r="BB418" s="26"/>
      <c r="BC418" s="41"/>
      <c r="BE418" s="17" t="str">
        <f ca="1">IF($B421="","非表示","表示")</f>
        <v>非表示</v>
      </c>
    </row>
    <row r="419" spans="1:57" ht="23.25" customHeight="1">
      <c r="B419" s="176" t="s">
        <v>60</v>
      </c>
      <c r="C419" s="176"/>
      <c r="D419" s="176"/>
      <c r="E419" s="176"/>
      <c r="F419" s="176"/>
      <c r="G419" s="176"/>
      <c r="H419" s="176"/>
      <c r="I419" s="176"/>
      <c r="J419" s="176"/>
      <c r="K419" s="176" t="s">
        <v>61</v>
      </c>
      <c r="L419" s="176"/>
      <c r="M419" s="176"/>
      <c r="N419" s="176"/>
      <c r="O419" s="176"/>
      <c r="P419" s="176"/>
      <c r="Q419" s="176"/>
      <c r="R419" s="176"/>
      <c r="S419" s="176"/>
      <c r="T419" s="183" t="s">
        <v>62</v>
      </c>
      <c r="U419" s="184"/>
      <c r="V419" s="184"/>
      <c r="W419" s="184"/>
      <c r="X419" s="184"/>
      <c r="Y419" s="184"/>
      <c r="Z419" s="184"/>
      <c r="AA419" s="184"/>
      <c r="AB419" s="185"/>
      <c r="AC419" s="183" t="s">
        <v>63</v>
      </c>
      <c r="AD419" s="184"/>
      <c r="AE419" s="184"/>
      <c r="AF419" s="184"/>
      <c r="AG419" s="184"/>
      <c r="AH419" s="184"/>
      <c r="AI419" s="184"/>
      <c r="AJ419" s="184"/>
      <c r="AK419" s="185"/>
      <c r="AL419" s="183" t="s">
        <v>64</v>
      </c>
      <c r="AM419" s="184"/>
      <c r="AN419" s="184"/>
      <c r="AO419" s="184"/>
      <c r="AP419" s="184"/>
      <c r="AQ419" s="184"/>
      <c r="AR419" s="184"/>
      <c r="AS419" s="184"/>
      <c r="AT419" s="185"/>
      <c r="AU419" s="176" t="s">
        <v>47</v>
      </c>
      <c r="AV419" s="176"/>
      <c r="AW419" s="176"/>
      <c r="AX419" s="176"/>
      <c r="AY419" s="176"/>
      <c r="AZ419" s="176"/>
      <c r="BA419" s="176"/>
      <c r="BB419" s="176"/>
      <c r="BC419" s="176"/>
      <c r="BE419" s="17" t="str">
        <f ca="1">IF($B421="","非表示","表示")</f>
        <v>非表示</v>
      </c>
    </row>
    <row r="420" spans="1:57" ht="23.25" customHeight="1">
      <c r="B420" s="176"/>
      <c r="C420" s="176"/>
      <c r="D420" s="176"/>
      <c r="E420" s="176"/>
      <c r="F420" s="176"/>
      <c r="G420" s="176"/>
      <c r="H420" s="176"/>
      <c r="I420" s="176"/>
      <c r="J420" s="176"/>
      <c r="K420" s="190" t="s">
        <v>38</v>
      </c>
      <c r="L420" s="190"/>
      <c r="M420" s="190"/>
      <c r="N420" s="190" t="s">
        <v>65</v>
      </c>
      <c r="O420" s="191"/>
      <c r="P420" s="190" t="s">
        <v>49</v>
      </c>
      <c r="Q420" s="190"/>
      <c r="R420" s="190"/>
      <c r="S420" s="190"/>
      <c r="T420" s="183" t="s">
        <v>38</v>
      </c>
      <c r="U420" s="184"/>
      <c r="V420" s="185"/>
      <c r="W420" s="176" t="s">
        <v>65</v>
      </c>
      <c r="X420" s="183"/>
      <c r="Y420" s="176" t="s">
        <v>49</v>
      </c>
      <c r="Z420" s="176"/>
      <c r="AA420" s="176"/>
      <c r="AB420" s="176"/>
      <c r="AC420" s="183" t="s">
        <v>38</v>
      </c>
      <c r="AD420" s="184"/>
      <c r="AE420" s="185"/>
      <c r="AF420" s="176" t="s">
        <v>65</v>
      </c>
      <c r="AG420" s="183"/>
      <c r="AH420" s="176" t="s">
        <v>49</v>
      </c>
      <c r="AI420" s="176"/>
      <c r="AJ420" s="176"/>
      <c r="AK420" s="176"/>
      <c r="AL420" s="183" t="s">
        <v>38</v>
      </c>
      <c r="AM420" s="184"/>
      <c r="AN420" s="185"/>
      <c r="AO420" s="176" t="s">
        <v>65</v>
      </c>
      <c r="AP420" s="183"/>
      <c r="AQ420" s="176" t="s">
        <v>49</v>
      </c>
      <c r="AR420" s="176"/>
      <c r="AS420" s="176"/>
      <c r="AT420" s="176"/>
      <c r="AU420" s="176"/>
      <c r="AV420" s="176"/>
      <c r="AW420" s="176"/>
      <c r="AX420" s="176"/>
      <c r="AY420" s="176"/>
      <c r="AZ420" s="176"/>
      <c r="BA420" s="176"/>
      <c r="BB420" s="176"/>
      <c r="BC420" s="176"/>
      <c r="BE420" s="17" t="str">
        <f ca="1">IF($B421="","非表示","表示")</f>
        <v>非表示</v>
      </c>
    </row>
    <row r="421" spans="1:57" ht="46.5" customHeight="1">
      <c r="A421" s="17">
        <f ca="1">$A402+1</f>
        <v>136</v>
      </c>
      <c r="B421" s="192" t="str">
        <f ca="1">IF(AND(VLOOKUP(A421,入力シート➁!$A:$B,COLUMN(入力シート➁!$B$5),0)=0,AU421=""),"",IF(AND(VLOOKUP(A421,入力シート➁!$A:$B,COLUMN(入力シート➁!$B$5),0)=0,AU421&lt;&gt;""),IFERROR(IF(AND(OFFSET(B421,-2,0,1,1)=$B$14,OFFSET(B421,-19,0,1,1)="　　　　　　　〃"),OFFSET(B421,-20,0,1,1),IF(AND(OFFSET(B421,-2,0,1,1)=$B$14,OFFSET(B421,-19,0,1,1)&lt;&gt;"　　　　　　　〃"),OFFSET(B421,-19,0,1,1),"　　　　　　　〃")),"　　　　　　　〃"),(VLOOKUP(A421,入力シート➁!$A:$B,COLUMN(入力シート➁!$B$5),0))))</f>
        <v/>
      </c>
      <c r="C421" s="193"/>
      <c r="D421" s="193"/>
      <c r="E421" s="193"/>
      <c r="F421" s="193"/>
      <c r="G421" s="193"/>
      <c r="H421" s="193"/>
      <c r="I421" s="193"/>
      <c r="J421" s="194"/>
      <c r="K421" s="121" t="str">
        <f ca="1">IF(M421="","",IFERROR(VLOOKUP($A421,入力シート➁!$A:$R,COLUMN(入力シート➁!$C$7),0),""))</f>
        <v/>
      </c>
      <c r="L421" s="122" t="str">
        <f ca="1">IF(OR(P421="",VLOOKUP(A421,入力シート➁!$A:$R,COLUMN(入力シート➁!D412),0)=0),"",VLOOKUP(A421,入力シート➁!$A:$R,COLUMN(入力シート➁!D412),0))</f>
        <v/>
      </c>
      <c r="M421" s="123" t="str">
        <f ca="1">IF(L421="","",VLOOKUP($A421,入力シート➁!$A:$R,COLUMN(入力シート➁!$E$7),0))</f>
        <v/>
      </c>
      <c r="N421" s="195" t="str">
        <f t="shared" ref="N421:N429" ca="1" si="75">IFERROR(IF(OR(P421="",P421&lt;=0),"",IF(AND(M421="V",K421&lt;&gt;""),ROUNDUP(P421/(VALUE(LEFT(K421,FIND("m",K421)-1))*L421),0),ROUNDUP(P421/L421,0))),"")</f>
        <v/>
      </c>
      <c r="O421" s="196"/>
      <c r="P421" s="197" t="str">
        <f ca="1">IF(VLOOKUP($A421,入力シート➁!$A:$R,COLUMN(入力シート➁!F412),0)=0,"",IF(VLOOKUP($A421,入力シート➁!$A:$R,COLUMN(入力シート➁!F412),0)&lt;0,"("&amp;-VLOOKUP($A421,入力シート➁!$A:$R,COLUMN(入力シート➁!F412),0)&amp;VLOOKUP($A421,入力シート➁!$A:$R,COLUMN(入力シート➁!G412),0)&amp;")",VLOOKUP($A421,入力シート➁!$A:$R,COLUMN(入力シート➁!F412),0)))</f>
        <v/>
      </c>
      <c r="Q421" s="198"/>
      <c r="R421" s="198"/>
      <c r="S421" s="124" t="str">
        <f ca="1">IF(OR(P421="",COUNT(P421)=0),"",VLOOKUP($A421,入力シート➁!$A:$R,COLUMN(入力シート➁!G412),0))</f>
        <v/>
      </c>
      <c r="T421" s="121" t="str">
        <f ca="1">IF(V421="","",IFERROR(VLOOKUP($A421,入力シート➁!$A:$R,COLUMN(入力シート➁!$C$7),0),""))</f>
        <v/>
      </c>
      <c r="U421" s="125" t="str">
        <f ca="1">IF(OR(Y421="",VLOOKUP(A421,入力シート➁!$A:$R,COLUMN(入力シート➁!D412),0)=0),"",VLOOKUP(A421,入力シート➁!$A:$R,COLUMN(入力シート➁!D412),0))</f>
        <v/>
      </c>
      <c r="V421" s="123" t="str">
        <f ca="1">IF(U421="","",VLOOKUP($A421,入力シート➁!$A:$R,COLUMN(入力シート➁!$E$7),0))</f>
        <v/>
      </c>
      <c r="W421" s="195" t="str">
        <f t="shared" ref="W421:W429" ca="1" si="76">IFERROR(IF(OR(Y421="",Y421&lt;=0),"",IF(AND(V421="V",T421&lt;&gt;""),ROUNDUP(Y421/(VALUE(LEFT(T421,FIND("m",T421)-1))*U421),0),ROUNDUP(Y421/U421,0))),"")</f>
        <v/>
      </c>
      <c r="X421" s="199"/>
      <c r="Y421" s="197" t="str">
        <f ca="1">IF(VLOOKUP($A421,入力シート➁!$A:$R,COLUMN(入力シート➁!H412),0)=0,"",IF(VLOOKUP($A421,入力シート➁!$A:$R,COLUMN(入力シート➁!H412),0)&lt;0,"("&amp;-VLOOKUP($A421,入力シート➁!$A:$R,COLUMN(入力シート➁!H412),0)&amp;VLOOKUP($A421,入力シート➁!$A:$R,COLUMN(入力シート➁!I412),0)&amp;")",VLOOKUP($A421,入力シート➁!$A:$R,COLUMN(入力シート➁!H412),0)))</f>
        <v/>
      </c>
      <c r="Z421" s="198"/>
      <c r="AA421" s="198"/>
      <c r="AB421" s="124" t="str">
        <f ca="1">IF(OR(Y421="",COUNT(Y421)=0),"",VLOOKUP($A421,入力シート➁!$A:$R,COLUMN(入力シート➁!G412),0))</f>
        <v/>
      </c>
      <c r="AC421" s="121" t="str">
        <f ca="1">IF(AE421="","",IFERROR(VLOOKUP($A421,入力シート➁!$A:$R,COLUMN(入力シート➁!$C$7),0),""))</f>
        <v/>
      </c>
      <c r="AD421" s="125" t="str">
        <f ca="1">IF(OR(AH421="",VLOOKUP(A421,入力シート➁!$A:$R,COLUMN(入力シート➁!D412),0)=0),"",VLOOKUP(A421,入力シート➁!$A:$R,COLUMN(入力シート➁!D412),0))</f>
        <v/>
      </c>
      <c r="AE421" s="123" t="str">
        <f ca="1">IF(AD421="","",VLOOKUP($A421,入力シート➁!$A:$R,COLUMN(入力シート➁!$E$7),0))</f>
        <v/>
      </c>
      <c r="AF421" s="195" t="str">
        <f t="shared" ref="AF421:AF429" ca="1" si="77">IFERROR(IF(OR(AH421="",AH421&lt;=0),"",IF(AND(AE421="V",AC421&lt;&gt;""),ROUNDUP(AH421/(VALUE(LEFT(AC421,FIND("m",AC421)-1))*AD421),0),ROUNDUP(AH421/AD421,0))),"")</f>
        <v/>
      </c>
      <c r="AG421" s="199"/>
      <c r="AH421" s="197" t="str">
        <f ca="1">IF(VLOOKUP($A421,入力シート➁!$A:$R,COLUMN(入力シート➁!J412),0)=0,"",IF(VLOOKUP($A421,入力シート➁!$A:$R,COLUMN(入力シート➁!J412),0)&lt;0,"("&amp;-VLOOKUP($A421,入力シート➁!$A:$R,COLUMN(入力シート➁!J412),0)&amp;VLOOKUP($A421,入力シート➁!$A:$R,COLUMN(入力シート➁!K412),0)&amp;")",VLOOKUP($A421,入力シート➁!$A:$R,COLUMN(入力シート➁!J412),0)))</f>
        <v/>
      </c>
      <c r="AI421" s="198"/>
      <c r="AJ421" s="198"/>
      <c r="AK421" s="124" t="str">
        <f ca="1">IF(OR(AH421="",COUNT(AH421)=0),"",VLOOKUP($A421,入力シート➁!$A:$R,COLUMN(入力シート➁!G412),0))</f>
        <v/>
      </c>
      <c r="AL421" s="121" t="str">
        <f ca="1">IF(AN421="","",IFERROR(VLOOKUP($A421,入力シート➁!$A:$R,COLUMN(入力シート➁!$C$7),0),""))</f>
        <v/>
      </c>
      <c r="AM421" s="125" t="str">
        <f ca="1">IF(OR(AQ421=0,AQ421="",VLOOKUP(A421,入力シート➁!$A:$R,COLUMN(入力シート➁!D412),0)=0),"",VLOOKUP(A421,入力シート➁!$A:$R,COLUMN(入力シート➁!D412),0))</f>
        <v/>
      </c>
      <c r="AN421" s="123" t="str">
        <f ca="1">IF(AM421="","",VLOOKUP($A421,入力シート➁!$A:$R,COLUMN(入力シート➁!$E$7),0))</f>
        <v/>
      </c>
      <c r="AO421" s="195" t="str">
        <f t="shared" ref="AO421:AO429" ca="1" si="78">IFERROR(IF(OR(AQ421="",AQ421&lt;=0),"",IF(AND(AN421="V",AL421&lt;&gt;""),ROUNDUP(AQ421/(VALUE(LEFT(AL421,FIND("m",AL421)-1))*AM421),0),ROUNDUP(AQ421/AM421,0))),"")</f>
        <v/>
      </c>
      <c r="AP421" s="199"/>
      <c r="AQ421" s="197" t="str">
        <f ca="1">IF(AND(VLOOKUP($A421,入力シート➁!$A:$R,COLUMN(入力シート➁!L412),0)=0,VLOOKUP($A421,入力シート➁!$A:$R,COLUMN(入力シート➁!B412),0)=""),"",IF(VLOOKUP($A421,入力シート➁!$A:$R,COLUMN(入力シート➁!L412),0)&lt;0,"("&amp;-VLOOKUP($A421,入力シート➁!$A:$R,COLUMN(入力シート➁!L412),0)&amp;VLOOKUP($A421,入力シート➁!$A:$R,COLUMN(入力シート➁!M412),0)&amp;")",VLOOKUP($A421,入力シート➁!$A:$R,COLUMN(入力シート➁!L412),0)))</f>
        <v/>
      </c>
      <c r="AR421" s="198"/>
      <c r="AS421" s="198"/>
      <c r="AT421" s="124" t="str">
        <f ca="1">IF(OR(AQ421="",COUNT(AQ421)=0),"",VLOOKUP($A421,入力シート➁!$A:$R,COLUMN(入力シート➁!G412),0))</f>
        <v/>
      </c>
      <c r="AU421" s="200" t="str">
        <f ca="1">IF(VLOOKUP(A421,入力シート➁!$A:$R,COLUMN(入力シート➁!R412),0)=0,"",VLOOKUP(A421,入力シート➁!$A:$R,COLUMN(入力シート➁!R412),0))</f>
        <v/>
      </c>
      <c r="AV421" s="200"/>
      <c r="AW421" s="200"/>
      <c r="AX421" s="200"/>
      <c r="AY421" s="200"/>
      <c r="AZ421" s="200"/>
      <c r="BA421" s="200"/>
      <c r="BB421" s="200"/>
      <c r="BC421" s="200"/>
      <c r="BE421" s="17" t="str">
        <f ca="1">IF($B421="","非表示","表示")</f>
        <v>非表示</v>
      </c>
    </row>
    <row r="422" spans="1:57" ht="46.5" customHeight="1">
      <c r="A422" s="17">
        <f t="shared" ref="A422:A429" ca="1" si="79">OFFSET(A422,-1,0,1,1)+1</f>
        <v>137</v>
      </c>
      <c r="B422" s="192" t="str">
        <f ca="1">IF(AND(VLOOKUP(A422,入力シート➁!$A:$B,COLUMN(入力シート➁!$B$5),0)=0,AU422=""),"",IF(AND(VLOOKUP(A422,入力シート➁!$A:$B,COLUMN(入力シート➁!$B$5),0)=0,AU422&lt;&gt;""),IFERROR(IF(AND(OFFSET(B422,-2,0,1,1)=$B$14,OFFSET(B422,-19,0,1,1)="　　　　　　　〃"),OFFSET(B422,-20,0,1,1),IF(AND(OFFSET(B422,-2,0,1,1)=$B$14,OFFSET(B422,-19,0,1,1)&lt;&gt;"　　　　　　　〃"),OFFSET(B422,-19,0,1,1),"　　　　　　　〃")),"　　　　　　　〃"),(VLOOKUP(A422,入力シート➁!$A:$B,COLUMN(入力シート➁!$B$5),0))))</f>
        <v/>
      </c>
      <c r="C422" s="193"/>
      <c r="D422" s="193"/>
      <c r="E422" s="193"/>
      <c r="F422" s="193"/>
      <c r="G422" s="193"/>
      <c r="H422" s="193"/>
      <c r="I422" s="193"/>
      <c r="J422" s="194"/>
      <c r="K422" s="121" t="str">
        <f ca="1">IF(M422="","",IFERROR(VLOOKUP($A422,入力シート➁!$A:$R,COLUMN(入力シート➁!$C$7),0),""))</f>
        <v/>
      </c>
      <c r="L422" s="122" t="str">
        <f ca="1">IF(OR(P422="",VLOOKUP(A422,入力シート➁!$A:$R,COLUMN(入力シート➁!D413),0)=0),"",VLOOKUP(A422,入力シート➁!$A:$R,COLUMN(入力シート➁!D413),0))</f>
        <v/>
      </c>
      <c r="M422" s="123" t="str">
        <f ca="1">IF(L422="","",VLOOKUP($A422,入力シート➁!$A:$R,COLUMN(入力シート➁!$E$7),0))</f>
        <v/>
      </c>
      <c r="N422" s="195" t="str">
        <f t="shared" ca="1" si="75"/>
        <v/>
      </c>
      <c r="O422" s="196"/>
      <c r="P422" s="197" t="str">
        <f ca="1">IF(VLOOKUP($A422,入力シート➁!$A:$R,COLUMN(入力シート➁!F413),0)=0,"",IF(VLOOKUP($A422,入力シート➁!$A:$R,COLUMN(入力シート➁!F413),0)&lt;0,"("&amp;-VLOOKUP($A422,入力シート➁!$A:$R,COLUMN(入力シート➁!F413),0)&amp;VLOOKUP($A422,入力シート➁!$A:$R,COLUMN(入力シート➁!G413),0)&amp;")",VLOOKUP($A422,入力シート➁!$A:$R,COLUMN(入力シート➁!F413),0)))</f>
        <v/>
      </c>
      <c r="Q422" s="198"/>
      <c r="R422" s="198"/>
      <c r="S422" s="124" t="str">
        <f ca="1">IF(OR(P422="",COUNT(P422)=0),"",VLOOKUP(A422,入力シート➁!$A:$R,COLUMN(入力シート➁!G413),0))</f>
        <v/>
      </c>
      <c r="T422" s="121" t="str">
        <f ca="1">IF(V422="","",IFERROR(VLOOKUP($A422,入力シート➁!$A:$R,COLUMN(入力シート➁!$C$7),0),""))</f>
        <v/>
      </c>
      <c r="U422" s="125" t="str">
        <f ca="1">IF(OR(Y422="",VLOOKUP(A422,入力シート➁!$A:$R,COLUMN(入力シート➁!D413),0)=0),"",VLOOKUP(A422,入力シート➁!$A:$R,COLUMN(入力シート➁!D413),0))</f>
        <v/>
      </c>
      <c r="V422" s="123" t="str">
        <f ca="1">IF(U422="","",VLOOKUP($A422,入力シート➁!$A:$R,COLUMN(入力シート➁!$E$7),0))</f>
        <v/>
      </c>
      <c r="W422" s="195" t="str">
        <f t="shared" ca="1" si="76"/>
        <v/>
      </c>
      <c r="X422" s="199"/>
      <c r="Y422" s="197" t="str">
        <f ca="1">IF(VLOOKUP($A422,入力シート➁!$A:$R,COLUMN(入力シート➁!H413),0)=0,"",IF(VLOOKUP($A422,入力シート➁!$A:$R,COLUMN(入力シート➁!H413),0)&lt;0,"("&amp;-VLOOKUP($A422,入力シート➁!$A:$R,COLUMN(入力シート➁!H413),0)&amp;VLOOKUP($A422,入力シート➁!$A:$R,COLUMN(入力シート➁!I413),0)&amp;")",VLOOKUP($A422,入力シート➁!$A:$R,COLUMN(入力シート➁!H413),0)))</f>
        <v/>
      </c>
      <c r="Z422" s="198"/>
      <c r="AA422" s="198"/>
      <c r="AB422" s="124" t="str">
        <f ca="1">IF(OR(Y422="",COUNT(Y422)=0),"",VLOOKUP($A422,入力シート➁!$A:$R,COLUMN(入力シート➁!G413),0))</f>
        <v/>
      </c>
      <c r="AC422" s="121" t="str">
        <f ca="1">IF(AE422="","",IFERROR(VLOOKUP($A422,入力シート➁!$A:$R,COLUMN(入力シート➁!$C$7),0),""))</f>
        <v/>
      </c>
      <c r="AD422" s="125" t="str">
        <f ca="1">IF(OR(AH422="",VLOOKUP(A422,入力シート➁!$A:$R,COLUMN(入力シート➁!D413),0)=0),"",VLOOKUP(A422,入力シート➁!$A:$R,COLUMN(入力シート➁!D413),0))</f>
        <v/>
      </c>
      <c r="AE422" s="123" t="str">
        <f ca="1">IF(AD422="","",VLOOKUP($A422,入力シート➁!$A:$R,COLUMN(入力シート➁!$E$7),0))</f>
        <v/>
      </c>
      <c r="AF422" s="195" t="str">
        <f t="shared" ca="1" si="77"/>
        <v/>
      </c>
      <c r="AG422" s="199"/>
      <c r="AH422" s="197" t="str">
        <f ca="1">IF(VLOOKUP($A422,入力シート➁!$A:$R,COLUMN(入力シート➁!J413),0)=0,"",IF(VLOOKUP($A422,入力シート➁!$A:$R,COLUMN(入力シート➁!J413),0)&lt;0,"("&amp;-VLOOKUP($A422,入力シート➁!$A:$R,COLUMN(入力シート➁!J413),0)&amp;VLOOKUP($A422,入力シート➁!$A:$R,COLUMN(入力シート➁!K413),0)&amp;")",VLOOKUP($A422,入力シート➁!$A:$R,COLUMN(入力シート➁!J413),0)))</f>
        <v/>
      </c>
      <c r="AI422" s="198"/>
      <c r="AJ422" s="198"/>
      <c r="AK422" s="124" t="str">
        <f ca="1">IF(OR(AH422="",COUNT(AH422)=0),"",VLOOKUP($A422,入力シート➁!$A:$R,COLUMN(入力シート➁!G413),0))</f>
        <v/>
      </c>
      <c r="AL422" s="121" t="str">
        <f ca="1">IF(AN422="","",IFERROR(VLOOKUP($A422,入力シート➁!$A:$R,COLUMN(入力シート➁!$C$7),0),""))</f>
        <v/>
      </c>
      <c r="AM422" s="125" t="str">
        <f ca="1">IF(OR(AQ422=0,AQ422="",VLOOKUP(A422,入力シート➁!$A:$R,COLUMN(入力シート➁!D413),0)=0),"",VLOOKUP(A422,入力シート➁!$A:$R,COLUMN(入力シート➁!D413),0))</f>
        <v/>
      </c>
      <c r="AN422" s="123" t="str">
        <f ca="1">IF(AM422="","",VLOOKUP($A422,入力シート➁!$A:$R,COLUMN(入力シート➁!$E$7),0))</f>
        <v/>
      </c>
      <c r="AO422" s="195" t="str">
        <f t="shared" ca="1" si="78"/>
        <v/>
      </c>
      <c r="AP422" s="199"/>
      <c r="AQ422" s="197" t="str">
        <f ca="1">IF(AND(VLOOKUP($A422,入力シート➁!$A:$R,COLUMN(入力シート➁!L413),0)=0,VLOOKUP($A422,入力シート➁!$A:$R,COLUMN(入力シート➁!B413),0)=""),"",IF(VLOOKUP($A422,入力シート➁!$A:$R,COLUMN(入力シート➁!L413),0)&lt;0,"("&amp;-VLOOKUP($A422,入力シート➁!$A:$R,COLUMN(入力シート➁!L413),0)&amp;VLOOKUP($A422,入力シート➁!$A:$R,COLUMN(入力シート➁!M413),0)&amp;")",VLOOKUP($A422,入力シート➁!$A:$R,COLUMN(入力シート➁!L413),0)))</f>
        <v/>
      </c>
      <c r="AR422" s="198"/>
      <c r="AS422" s="198"/>
      <c r="AT422" s="124" t="str">
        <f ca="1">IF(OR(AQ422="",COUNT(AQ422)=0),"",VLOOKUP($A422,入力シート➁!$A:$R,COLUMN(入力シート➁!G413),0))</f>
        <v/>
      </c>
      <c r="AU422" s="200" t="str">
        <f ca="1">IF(VLOOKUP(A422,入力シート➁!$A:$R,COLUMN(入力シート➁!R413),0)=0,"",VLOOKUP(A422,入力シート➁!$A:$R,COLUMN(入力シート➁!R413),0))</f>
        <v/>
      </c>
      <c r="AV422" s="200"/>
      <c r="AW422" s="200"/>
      <c r="AX422" s="200"/>
      <c r="AY422" s="200"/>
      <c r="AZ422" s="200"/>
      <c r="BA422" s="200"/>
      <c r="BB422" s="200"/>
      <c r="BC422" s="200"/>
      <c r="BE422" s="17" t="str">
        <f ca="1">IF($B421="","非表示","表示")</f>
        <v>非表示</v>
      </c>
    </row>
    <row r="423" spans="1:57" ht="46.5" customHeight="1">
      <c r="A423" s="17">
        <f t="shared" ca="1" si="79"/>
        <v>138</v>
      </c>
      <c r="B423" s="192" t="str">
        <f ca="1">IF(AND(VLOOKUP(A423,入力シート➁!$A:$B,COLUMN(入力シート➁!$B$5),0)=0,AU423=""),"",IF(AND(VLOOKUP(A423,入力シート➁!$A:$B,COLUMN(入力シート➁!$B$5),0)=0,AU423&lt;&gt;""),IFERROR(IF(AND(OFFSET(B423,-2,0,1,1)=$B$14,OFFSET(B423,-19,0,1,1)="　　　　　　　〃"),OFFSET(B423,-20,0,1,1),IF(AND(OFFSET(B423,-2,0,1,1)=$B$14,OFFSET(B423,-19,0,1,1)&lt;&gt;"　　　　　　　〃"),OFFSET(B423,-19,0,1,1),"　　　　　　　〃")),"　　　　　　　〃"),(VLOOKUP(A423,入力シート➁!$A:$B,COLUMN(入力シート➁!$B$5),0))))</f>
        <v/>
      </c>
      <c r="C423" s="193"/>
      <c r="D423" s="193"/>
      <c r="E423" s="193"/>
      <c r="F423" s="193"/>
      <c r="G423" s="193"/>
      <c r="H423" s="193"/>
      <c r="I423" s="193"/>
      <c r="J423" s="194"/>
      <c r="K423" s="121" t="str">
        <f ca="1">IF(M423="","",IFERROR(VLOOKUP($A423,入力シート➁!$A:$R,COLUMN(入力シート➁!$C$7),0),""))</f>
        <v/>
      </c>
      <c r="L423" s="122" t="str">
        <f ca="1">IF(OR(P423="",VLOOKUP(A423,入力シート➁!$A:$R,COLUMN(入力シート➁!D414),0)=0),"",VLOOKUP(A423,入力シート➁!$A:$R,COLUMN(入力シート➁!D414),0))</f>
        <v/>
      </c>
      <c r="M423" s="123" t="str">
        <f ca="1">IF(L423="","",VLOOKUP($A423,入力シート➁!$A:$R,COLUMN(入力シート➁!$E$7),0))</f>
        <v/>
      </c>
      <c r="N423" s="195" t="str">
        <f t="shared" ca="1" si="75"/>
        <v/>
      </c>
      <c r="O423" s="196"/>
      <c r="P423" s="197" t="str">
        <f ca="1">IF(VLOOKUP($A423,入力シート➁!$A:$R,COLUMN(入力シート➁!F414),0)=0,"",IF(VLOOKUP($A423,入力シート➁!$A:$R,COLUMN(入力シート➁!F414),0)&lt;0,"("&amp;-VLOOKUP($A423,入力シート➁!$A:$R,COLUMN(入力シート➁!F414),0)&amp;VLOOKUP($A423,入力シート➁!$A:$R,COLUMN(入力シート➁!G414),0)&amp;")",VLOOKUP($A423,入力シート➁!$A:$R,COLUMN(入力シート➁!F414),0)))</f>
        <v/>
      </c>
      <c r="Q423" s="198"/>
      <c r="R423" s="198"/>
      <c r="S423" s="124" t="str">
        <f ca="1">IF(OR(P423="",COUNT(P423)=0),"",VLOOKUP(A423,入力シート➁!$A:$R,COLUMN(入力シート➁!G414),0))</f>
        <v/>
      </c>
      <c r="T423" s="121" t="str">
        <f ca="1">IF(V423="","",IFERROR(VLOOKUP($A423,入力シート➁!$A:$R,COLUMN(入力シート➁!$C$7),0),""))</f>
        <v/>
      </c>
      <c r="U423" s="125" t="str">
        <f ca="1">IF(OR(Y423="",VLOOKUP(A423,入力シート➁!$A:$R,COLUMN(入力シート➁!D414),0)=0),"",VLOOKUP(A423,入力シート➁!$A:$R,COLUMN(入力シート➁!D414),0))</f>
        <v/>
      </c>
      <c r="V423" s="123" t="str">
        <f ca="1">IF(U423="","",VLOOKUP($A423,入力シート➁!$A:$R,COLUMN(入力シート➁!$E$7),0))</f>
        <v/>
      </c>
      <c r="W423" s="195" t="str">
        <f t="shared" ca="1" si="76"/>
        <v/>
      </c>
      <c r="X423" s="199"/>
      <c r="Y423" s="197" t="str">
        <f ca="1">IF(VLOOKUP($A423,入力シート➁!$A:$R,COLUMN(入力シート➁!H414),0)=0,"",IF(VLOOKUP($A423,入力シート➁!$A:$R,COLUMN(入力シート➁!H414),0)&lt;0,"("&amp;-VLOOKUP($A423,入力シート➁!$A:$R,COLUMN(入力シート➁!H414),0)&amp;VLOOKUP($A423,入力シート➁!$A:$R,COLUMN(入力シート➁!I414),0)&amp;")",VLOOKUP($A423,入力シート➁!$A:$R,COLUMN(入力シート➁!H414),0)))</f>
        <v/>
      </c>
      <c r="Z423" s="198"/>
      <c r="AA423" s="198"/>
      <c r="AB423" s="124" t="str">
        <f ca="1">IF(OR(Y423="",COUNT(Y423)=0),"",VLOOKUP($A423,入力シート➁!$A:$R,COLUMN(入力シート➁!G414),0))</f>
        <v/>
      </c>
      <c r="AC423" s="121" t="str">
        <f ca="1">IF(AE423="","",IFERROR(VLOOKUP($A423,入力シート➁!$A:$R,COLUMN(入力シート➁!$C$7),0),""))</f>
        <v/>
      </c>
      <c r="AD423" s="125" t="str">
        <f ca="1">IF(OR(AH423="",VLOOKUP(A423,入力シート➁!$A:$R,COLUMN(入力シート➁!D414),0)=0),"",VLOOKUP(A423,入力シート➁!$A:$R,COLUMN(入力シート➁!D414),0))</f>
        <v/>
      </c>
      <c r="AE423" s="123" t="str">
        <f ca="1">IF(AD423="","",VLOOKUP($A423,入力シート➁!$A:$R,COLUMN(入力シート➁!$E$7),0))</f>
        <v/>
      </c>
      <c r="AF423" s="195" t="str">
        <f t="shared" ca="1" si="77"/>
        <v/>
      </c>
      <c r="AG423" s="199"/>
      <c r="AH423" s="197" t="str">
        <f ca="1">IF(VLOOKUP($A423,入力シート➁!$A:$R,COLUMN(入力シート➁!J414),0)=0,"",IF(VLOOKUP($A423,入力シート➁!$A:$R,COLUMN(入力シート➁!J414),0)&lt;0,"("&amp;-VLOOKUP($A423,入力シート➁!$A:$R,COLUMN(入力シート➁!J414),0)&amp;VLOOKUP($A423,入力シート➁!$A:$R,COLUMN(入力シート➁!K414),0)&amp;")",VLOOKUP($A423,入力シート➁!$A:$R,COLUMN(入力シート➁!J414),0)))</f>
        <v/>
      </c>
      <c r="AI423" s="198"/>
      <c r="AJ423" s="198"/>
      <c r="AK423" s="124" t="str">
        <f ca="1">IF(OR(AH423="",COUNT(AH423)=0),"",VLOOKUP($A423,入力シート➁!$A:$R,COLUMN(入力シート➁!G414),0))</f>
        <v/>
      </c>
      <c r="AL423" s="121" t="str">
        <f ca="1">IF(AN423="","",IFERROR(VLOOKUP($A423,入力シート➁!$A:$R,COLUMN(入力シート➁!$C$7),0),""))</f>
        <v/>
      </c>
      <c r="AM423" s="125" t="str">
        <f ca="1">IF(OR(AQ423=0,AQ423="",VLOOKUP(A423,入力シート➁!$A:$R,COLUMN(入力シート➁!D414),0)=0),"",VLOOKUP(A423,入力シート➁!$A:$R,COLUMN(入力シート➁!D414),0))</f>
        <v/>
      </c>
      <c r="AN423" s="123" t="str">
        <f ca="1">IF(AM423="","",VLOOKUP($A423,入力シート➁!$A:$R,COLUMN(入力シート➁!$E$7),0))</f>
        <v/>
      </c>
      <c r="AO423" s="195" t="str">
        <f t="shared" ca="1" si="78"/>
        <v/>
      </c>
      <c r="AP423" s="199"/>
      <c r="AQ423" s="197" t="str">
        <f ca="1">IF(AND(VLOOKUP($A423,入力シート➁!$A:$R,COLUMN(入力シート➁!L414),0)=0,VLOOKUP($A423,入力シート➁!$A:$R,COLUMN(入力シート➁!B414),0)=""),"",IF(VLOOKUP($A423,入力シート➁!$A:$R,COLUMN(入力シート➁!L414),0)&lt;0,"("&amp;-VLOOKUP($A423,入力シート➁!$A:$R,COLUMN(入力シート➁!L414),0)&amp;VLOOKUP($A423,入力シート➁!$A:$R,COLUMN(入力シート➁!M414),0)&amp;")",VLOOKUP($A423,入力シート➁!$A:$R,COLUMN(入力シート➁!L414),0)))</f>
        <v/>
      </c>
      <c r="AR423" s="198"/>
      <c r="AS423" s="198"/>
      <c r="AT423" s="124" t="str">
        <f ca="1">IF(OR(AQ423="",COUNT(AQ423)=0),"",VLOOKUP($A423,入力シート➁!$A:$R,COLUMN(入力シート➁!G414),0))</f>
        <v/>
      </c>
      <c r="AU423" s="200" t="str">
        <f ca="1">IF(VLOOKUP(A423,入力シート➁!$A:$R,COLUMN(入力シート➁!R414),0)=0,"",VLOOKUP(A423,入力シート➁!$A:$R,COLUMN(入力シート➁!R414),0))</f>
        <v/>
      </c>
      <c r="AV423" s="200"/>
      <c r="AW423" s="200"/>
      <c r="AX423" s="200"/>
      <c r="AY423" s="200"/>
      <c r="AZ423" s="200"/>
      <c r="BA423" s="200"/>
      <c r="BB423" s="200"/>
      <c r="BC423" s="200"/>
      <c r="BE423" s="17" t="str">
        <f ca="1">IF($B421="","非表示","表示")</f>
        <v>非表示</v>
      </c>
    </row>
    <row r="424" spans="1:57" ht="46.5" customHeight="1">
      <c r="A424" s="17">
        <f t="shared" ca="1" si="79"/>
        <v>139</v>
      </c>
      <c r="B424" s="192" t="str">
        <f ca="1">IF(AND(VLOOKUP(A424,入力シート➁!$A:$B,COLUMN(入力シート➁!$B$5),0)=0,AU424=""),"",IF(AND(VLOOKUP(A424,入力シート➁!$A:$B,COLUMN(入力シート➁!$B$5),0)=0,AU424&lt;&gt;""),IFERROR(IF(AND(OFFSET(B424,-2,0,1,1)=$B$14,OFFSET(B424,-19,0,1,1)="　　　　　　　〃"),OFFSET(B424,-20,0,1,1),IF(AND(OFFSET(B424,-2,0,1,1)=$B$14,OFFSET(B424,-19,0,1,1)&lt;&gt;"　　　　　　　〃"),OFFSET(B424,-19,0,1,1),"　　　　　　　〃")),"　　　　　　　〃"),(VLOOKUP(A424,入力シート➁!$A:$B,COLUMN(入力シート➁!$B$5),0))))</f>
        <v/>
      </c>
      <c r="C424" s="193"/>
      <c r="D424" s="193"/>
      <c r="E424" s="193"/>
      <c r="F424" s="193"/>
      <c r="G424" s="193"/>
      <c r="H424" s="193"/>
      <c r="I424" s="193"/>
      <c r="J424" s="194"/>
      <c r="K424" s="121" t="str">
        <f ca="1">IF(M424="","",IFERROR(VLOOKUP($A424,入力シート➁!$A:$R,COLUMN(入力シート➁!$C$7),0),""))</f>
        <v/>
      </c>
      <c r="L424" s="122" t="str">
        <f ca="1">IF(OR(P424="",VLOOKUP(A424,入力シート➁!$A:$R,COLUMN(入力シート➁!D415),0)=0),"",VLOOKUP(A424,入力シート➁!$A:$R,COLUMN(入力シート➁!D415),0))</f>
        <v/>
      </c>
      <c r="M424" s="123" t="str">
        <f ca="1">IF(L424="","",VLOOKUP($A424,入力シート➁!$A:$R,COLUMN(入力シート➁!$E$7),0))</f>
        <v/>
      </c>
      <c r="N424" s="195" t="str">
        <f t="shared" ca="1" si="75"/>
        <v/>
      </c>
      <c r="O424" s="196"/>
      <c r="P424" s="197" t="str">
        <f ca="1">IF(VLOOKUP($A424,入力シート➁!$A:$R,COLUMN(入力シート➁!F415),0)=0,"",IF(VLOOKUP($A424,入力シート➁!$A:$R,COLUMN(入力シート➁!F415),0)&lt;0,"("&amp;-VLOOKUP($A424,入力シート➁!$A:$R,COLUMN(入力シート➁!F415),0)&amp;VLOOKUP($A424,入力シート➁!$A:$R,COLUMN(入力シート➁!G415),0)&amp;")",VLOOKUP($A424,入力シート➁!$A:$R,COLUMN(入力シート➁!F415),0)))</f>
        <v/>
      </c>
      <c r="Q424" s="198"/>
      <c r="R424" s="198"/>
      <c r="S424" s="124" t="str">
        <f ca="1">IF(OR(P424="",COUNT(P424)=0),"",VLOOKUP(A424,入力シート➁!$A:$R,COLUMN(入力シート➁!G415),0))</f>
        <v/>
      </c>
      <c r="T424" s="121" t="str">
        <f ca="1">IF(V424="","",IFERROR(VLOOKUP($A424,入力シート➁!$A:$R,COLUMN(入力シート➁!$C$7),0),""))</f>
        <v/>
      </c>
      <c r="U424" s="125" t="str">
        <f ca="1">IF(OR(Y424="",VLOOKUP(A424,入力シート➁!$A:$R,COLUMN(入力シート➁!D415),0)=0),"",VLOOKUP(A424,入力シート➁!$A:$R,COLUMN(入力シート➁!D415),0))</f>
        <v/>
      </c>
      <c r="V424" s="123" t="str">
        <f ca="1">IF(U424="","",VLOOKUP($A424,入力シート➁!$A:$R,COLUMN(入力シート➁!$E$7),0))</f>
        <v/>
      </c>
      <c r="W424" s="195" t="str">
        <f t="shared" ca="1" si="76"/>
        <v/>
      </c>
      <c r="X424" s="199"/>
      <c r="Y424" s="197" t="str">
        <f ca="1">IF(VLOOKUP($A424,入力シート➁!$A:$R,COLUMN(入力シート➁!H415),0)=0,"",IF(VLOOKUP($A424,入力シート➁!$A:$R,COLUMN(入力シート➁!H415),0)&lt;0,"("&amp;-VLOOKUP($A424,入力シート➁!$A:$R,COLUMN(入力シート➁!H415),0)&amp;VLOOKUP($A424,入力シート➁!$A:$R,COLUMN(入力シート➁!I415),0)&amp;")",VLOOKUP($A424,入力シート➁!$A:$R,COLUMN(入力シート➁!H415),0)))</f>
        <v/>
      </c>
      <c r="Z424" s="198"/>
      <c r="AA424" s="198"/>
      <c r="AB424" s="124" t="str">
        <f ca="1">IF(OR(Y424="",COUNT(Y424)=0),"",VLOOKUP($A424,入力シート➁!$A:$R,COLUMN(入力シート➁!G415),0))</f>
        <v/>
      </c>
      <c r="AC424" s="121" t="str">
        <f ca="1">IF(AE424="","",IFERROR(VLOOKUP($A424,入力シート➁!$A:$R,COLUMN(入力シート➁!$C$7),0),""))</f>
        <v/>
      </c>
      <c r="AD424" s="125" t="str">
        <f ca="1">IF(OR(AH424="",VLOOKUP(A424,入力シート➁!$A:$R,COLUMN(入力シート➁!D415),0)=0),"",VLOOKUP(A424,入力シート➁!$A:$R,COLUMN(入力シート➁!D415),0))</f>
        <v/>
      </c>
      <c r="AE424" s="123" t="str">
        <f ca="1">IF(AD424="","",VLOOKUP($A424,入力シート➁!$A:$R,COLUMN(入力シート➁!$E$7),0))</f>
        <v/>
      </c>
      <c r="AF424" s="195" t="str">
        <f t="shared" ca="1" si="77"/>
        <v/>
      </c>
      <c r="AG424" s="199"/>
      <c r="AH424" s="197" t="str">
        <f ca="1">IF(VLOOKUP($A424,入力シート➁!$A:$R,COLUMN(入力シート➁!J415),0)=0,"",IF(VLOOKUP($A424,入力シート➁!$A:$R,COLUMN(入力シート➁!J415),0)&lt;0,"("&amp;-VLOOKUP($A424,入力シート➁!$A:$R,COLUMN(入力シート➁!J415),0)&amp;VLOOKUP($A424,入力シート➁!$A:$R,COLUMN(入力シート➁!K415),0)&amp;")",VLOOKUP($A424,入力シート➁!$A:$R,COLUMN(入力シート➁!J415),0)))</f>
        <v/>
      </c>
      <c r="AI424" s="198"/>
      <c r="AJ424" s="198"/>
      <c r="AK424" s="124" t="str">
        <f ca="1">IF(OR(AH424="",COUNT(AH424)=0),"",VLOOKUP($A424,入力シート➁!$A:$R,COLUMN(入力シート➁!G415),0))</f>
        <v/>
      </c>
      <c r="AL424" s="121" t="str">
        <f ca="1">IF(AN424="","",IFERROR(VLOOKUP($A424,入力シート➁!$A:$R,COLUMN(入力シート➁!$C$7),0),""))</f>
        <v/>
      </c>
      <c r="AM424" s="125" t="str">
        <f ca="1">IF(OR(AQ424=0,AQ424="",VLOOKUP(A424,入力シート➁!$A:$R,COLUMN(入力シート➁!D415),0)=0),"",VLOOKUP(A424,入力シート➁!$A:$R,COLUMN(入力シート➁!D415),0))</f>
        <v/>
      </c>
      <c r="AN424" s="123" t="str">
        <f ca="1">IF(AM424="","",VLOOKUP($A424,入力シート➁!$A:$R,COLUMN(入力シート➁!$E$7),0))</f>
        <v/>
      </c>
      <c r="AO424" s="195" t="str">
        <f t="shared" ca="1" si="78"/>
        <v/>
      </c>
      <c r="AP424" s="199"/>
      <c r="AQ424" s="197" t="str">
        <f ca="1">IF(AND(VLOOKUP($A424,入力シート➁!$A:$R,COLUMN(入力シート➁!L415),0)=0,VLOOKUP($A424,入力シート➁!$A:$R,COLUMN(入力シート➁!B415),0)=""),"",IF(VLOOKUP($A424,入力シート➁!$A:$R,COLUMN(入力シート➁!L415),0)&lt;0,"("&amp;-VLOOKUP($A424,入力シート➁!$A:$R,COLUMN(入力シート➁!L415),0)&amp;VLOOKUP($A424,入力シート➁!$A:$R,COLUMN(入力シート➁!M415),0)&amp;")",VLOOKUP($A424,入力シート➁!$A:$R,COLUMN(入力シート➁!L415),0)))</f>
        <v/>
      </c>
      <c r="AR424" s="198"/>
      <c r="AS424" s="198"/>
      <c r="AT424" s="124" t="str">
        <f ca="1">IF(OR(AQ424="",COUNT(AQ424)=0),"",VLOOKUP($A424,入力シート➁!$A:$R,COLUMN(入力シート➁!G415),0))</f>
        <v/>
      </c>
      <c r="AU424" s="200" t="str">
        <f ca="1">IF(VLOOKUP(A424,入力シート➁!$A:$R,COLUMN(入力シート➁!R415),0)=0,"",VLOOKUP(A424,入力シート➁!$A:$R,COLUMN(入力シート➁!R415),0))</f>
        <v/>
      </c>
      <c r="AV424" s="200"/>
      <c r="AW424" s="200"/>
      <c r="AX424" s="200"/>
      <c r="AY424" s="200"/>
      <c r="AZ424" s="200"/>
      <c r="BA424" s="200"/>
      <c r="BB424" s="200"/>
      <c r="BC424" s="200"/>
      <c r="BE424" s="17" t="str">
        <f ca="1">IF($B421="","非表示","表示")</f>
        <v>非表示</v>
      </c>
    </row>
    <row r="425" spans="1:57" ht="46.5" customHeight="1">
      <c r="A425" s="17">
        <f t="shared" ca="1" si="79"/>
        <v>140</v>
      </c>
      <c r="B425" s="192" t="str">
        <f ca="1">IF(AND(VLOOKUP(A425,入力シート➁!$A:$B,COLUMN(入力シート➁!$B$5),0)=0,AU425=""),"",IF(AND(VLOOKUP(A425,入力シート➁!$A:$B,COLUMN(入力シート➁!$B$5),0)=0,AU425&lt;&gt;""),IFERROR(IF(AND(OFFSET(B425,-2,0,1,1)=$B$14,OFFSET(B425,-19,0,1,1)="　　　　　　　〃"),OFFSET(B425,-20,0,1,1),IF(AND(OFFSET(B425,-2,0,1,1)=$B$14,OFFSET(B425,-19,0,1,1)&lt;&gt;"　　　　　　　〃"),OFFSET(B425,-19,0,1,1),"　　　　　　　〃")),"　　　　　　　〃"),(VLOOKUP(A425,入力シート➁!$A:$B,COLUMN(入力シート➁!$B$5),0))))</f>
        <v/>
      </c>
      <c r="C425" s="193"/>
      <c r="D425" s="193"/>
      <c r="E425" s="193"/>
      <c r="F425" s="193"/>
      <c r="G425" s="193"/>
      <c r="H425" s="193"/>
      <c r="I425" s="193"/>
      <c r="J425" s="194"/>
      <c r="K425" s="121" t="str">
        <f ca="1">IF(M425="","",IFERROR(VLOOKUP($A425,入力シート➁!$A:$R,COLUMN(入力シート➁!$C$7),0),""))</f>
        <v/>
      </c>
      <c r="L425" s="122" t="str">
        <f ca="1">IF(OR(P425="",VLOOKUP(A425,入力シート➁!$A:$R,COLUMN(入力シート➁!D416),0)=0),"",VLOOKUP(A425,入力シート➁!$A:$R,COLUMN(入力シート➁!D416),0))</f>
        <v/>
      </c>
      <c r="M425" s="123" t="str">
        <f ca="1">IF(L425="","",VLOOKUP($A425,入力シート➁!$A:$R,COLUMN(入力シート➁!$E$7),0))</f>
        <v/>
      </c>
      <c r="N425" s="195" t="str">
        <f t="shared" ca="1" si="75"/>
        <v/>
      </c>
      <c r="O425" s="196"/>
      <c r="P425" s="197" t="str">
        <f ca="1">IF(VLOOKUP($A425,入力シート➁!$A:$R,COLUMN(入力シート➁!F416),0)=0,"",IF(VLOOKUP($A425,入力シート➁!$A:$R,COLUMN(入力シート➁!F416),0)&lt;0,"("&amp;-VLOOKUP($A425,入力シート➁!$A:$R,COLUMN(入力シート➁!F416),0)&amp;VLOOKUP($A425,入力シート➁!$A:$R,COLUMN(入力シート➁!G416),0)&amp;")",VLOOKUP($A425,入力シート➁!$A:$R,COLUMN(入力シート➁!F416),0)))</f>
        <v/>
      </c>
      <c r="Q425" s="198"/>
      <c r="R425" s="198"/>
      <c r="S425" s="124" t="str">
        <f ca="1">IF(OR(P425="",COUNT(P425)=0),"",VLOOKUP(A425,入力シート➁!$A:$R,COLUMN(入力シート➁!G416),0))</f>
        <v/>
      </c>
      <c r="T425" s="121" t="str">
        <f ca="1">IF(V425="","",IFERROR(VLOOKUP($A425,入力シート➁!$A:$R,COLUMN(入力シート➁!$C$7),0),""))</f>
        <v/>
      </c>
      <c r="U425" s="125" t="str">
        <f ca="1">IF(OR(Y425="",VLOOKUP(A425,入力シート➁!$A:$R,COLUMN(入力シート➁!D416),0)=0),"",VLOOKUP(A425,入力シート➁!$A:$R,COLUMN(入力シート➁!D416),0))</f>
        <v/>
      </c>
      <c r="V425" s="123" t="str">
        <f ca="1">IF(U425="","",VLOOKUP($A425,入力シート➁!$A:$R,COLUMN(入力シート➁!$E$7),0))</f>
        <v/>
      </c>
      <c r="W425" s="195" t="str">
        <f t="shared" ca="1" si="76"/>
        <v/>
      </c>
      <c r="X425" s="199"/>
      <c r="Y425" s="197" t="str">
        <f ca="1">IF(VLOOKUP($A425,入力シート➁!$A:$R,COLUMN(入力シート➁!H416),0)=0,"",IF(VLOOKUP($A425,入力シート➁!$A:$R,COLUMN(入力シート➁!H416),0)&lt;0,"("&amp;-VLOOKUP($A425,入力シート➁!$A:$R,COLUMN(入力シート➁!H416),0)&amp;VLOOKUP($A425,入力シート➁!$A:$R,COLUMN(入力シート➁!I416),0)&amp;")",VLOOKUP($A425,入力シート➁!$A:$R,COLUMN(入力シート➁!H416),0)))</f>
        <v/>
      </c>
      <c r="Z425" s="198"/>
      <c r="AA425" s="198"/>
      <c r="AB425" s="124" t="str">
        <f ca="1">IF(OR(Y425="",COUNT(Y425)=0),"",VLOOKUP($A425,入力シート➁!$A:$R,COLUMN(入力シート➁!G416),0))</f>
        <v/>
      </c>
      <c r="AC425" s="121" t="str">
        <f ca="1">IF(AE425="","",IFERROR(VLOOKUP($A425,入力シート➁!$A:$R,COLUMN(入力シート➁!$C$7),0),""))</f>
        <v/>
      </c>
      <c r="AD425" s="125" t="str">
        <f ca="1">IF(OR(AH425="",VLOOKUP(A425,入力シート➁!$A:$R,COLUMN(入力シート➁!D416),0)=0),"",VLOOKUP(A425,入力シート➁!$A:$R,COLUMN(入力シート➁!D416),0))</f>
        <v/>
      </c>
      <c r="AE425" s="123" t="str">
        <f ca="1">IF(AD425="","",VLOOKUP($A425,入力シート➁!$A:$R,COLUMN(入力シート➁!$E$7),0))</f>
        <v/>
      </c>
      <c r="AF425" s="195" t="str">
        <f t="shared" ca="1" si="77"/>
        <v/>
      </c>
      <c r="AG425" s="199"/>
      <c r="AH425" s="197" t="str">
        <f ca="1">IF(VLOOKUP($A425,入力シート➁!$A:$R,COLUMN(入力シート➁!J416),0)=0,"",IF(VLOOKUP($A425,入力シート➁!$A:$R,COLUMN(入力シート➁!J416),0)&lt;0,"("&amp;-VLOOKUP($A425,入力シート➁!$A:$R,COLUMN(入力シート➁!J416),0)&amp;VLOOKUP($A425,入力シート➁!$A:$R,COLUMN(入力シート➁!K416),0)&amp;")",VLOOKUP($A425,入力シート➁!$A:$R,COLUMN(入力シート➁!J416),0)))</f>
        <v/>
      </c>
      <c r="AI425" s="198"/>
      <c r="AJ425" s="198"/>
      <c r="AK425" s="124" t="str">
        <f ca="1">IF(OR(AH425="",COUNT(AH425)=0),"",VLOOKUP($A425,入力シート➁!$A:$R,COLUMN(入力シート➁!G416),0))</f>
        <v/>
      </c>
      <c r="AL425" s="121" t="str">
        <f ca="1">IF(AN425="","",IFERROR(VLOOKUP($A425,入力シート➁!$A:$R,COLUMN(入力シート➁!$C$7),0),""))</f>
        <v/>
      </c>
      <c r="AM425" s="125" t="str">
        <f ca="1">IF(OR(AQ425=0,AQ425="",VLOOKUP(A425,入力シート➁!$A:$R,COLUMN(入力シート➁!D416),0)=0),"",VLOOKUP(A425,入力シート➁!$A:$R,COLUMN(入力シート➁!D416),0))</f>
        <v/>
      </c>
      <c r="AN425" s="123" t="str">
        <f ca="1">IF(AM425="","",VLOOKUP($A425,入力シート➁!$A:$R,COLUMN(入力シート➁!$E$7),0))</f>
        <v/>
      </c>
      <c r="AO425" s="195" t="str">
        <f t="shared" ca="1" si="78"/>
        <v/>
      </c>
      <c r="AP425" s="199"/>
      <c r="AQ425" s="197" t="str">
        <f ca="1">IF(AND(VLOOKUP($A425,入力シート➁!$A:$R,COLUMN(入力シート➁!L416),0)=0,VLOOKUP($A425,入力シート➁!$A:$R,COLUMN(入力シート➁!B416),0)=""),"",IF(VLOOKUP($A425,入力シート➁!$A:$R,COLUMN(入力シート➁!L416),0)&lt;0,"("&amp;-VLOOKUP($A425,入力シート➁!$A:$R,COLUMN(入力シート➁!L416),0)&amp;VLOOKUP($A425,入力シート➁!$A:$R,COLUMN(入力シート➁!M416),0)&amp;")",VLOOKUP($A425,入力シート➁!$A:$R,COLUMN(入力シート➁!L416),0)))</f>
        <v/>
      </c>
      <c r="AR425" s="198"/>
      <c r="AS425" s="198"/>
      <c r="AT425" s="124" t="str">
        <f ca="1">IF(OR(AQ425="",COUNT(AQ425)=0),"",VLOOKUP($A425,入力シート➁!$A:$R,COLUMN(入力シート➁!G416),0))</f>
        <v/>
      </c>
      <c r="AU425" s="200" t="str">
        <f ca="1">IF(VLOOKUP(A425,入力シート➁!$A:$R,COLUMN(入力シート➁!R416),0)=0,"",VLOOKUP(A425,入力シート➁!$A:$R,COLUMN(入力シート➁!R416),0))</f>
        <v/>
      </c>
      <c r="AV425" s="200"/>
      <c r="AW425" s="200"/>
      <c r="AX425" s="200"/>
      <c r="AY425" s="200"/>
      <c r="AZ425" s="200"/>
      <c r="BA425" s="200"/>
      <c r="BB425" s="200"/>
      <c r="BC425" s="200"/>
      <c r="BE425" s="17" t="str">
        <f ca="1">IF($B421="","非表示","表示")</f>
        <v>非表示</v>
      </c>
    </row>
    <row r="426" spans="1:57" ht="46.5" customHeight="1">
      <c r="A426" s="17">
        <f t="shared" ca="1" si="79"/>
        <v>141</v>
      </c>
      <c r="B426" s="192" t="str">
        <f ca="1">IF(AND(VLOOKUP(A426,入力シート➁!$A:$B,COLUMN(入力シート➁!$B$5),0)=0,AU426=""),"",IF(AND(VLOOKUP(A426,入力シート➁!$A:$B,COLUMN(入力シート➁!$B$5),0)=0,AU426&lt;&gt;""),IFERROR(IF(AND(OFFSET(B426,-2,0,1,1)=$B$14,OFFSET(B426,-19,0,1,1)="　　　　　　　〃"),OFFSET(B426,-20,0,1,1),IF(AND(OFFSET(B426,-2,0,1,1)=$B$14,OFFSET(B426,-19,0,1,1)&lt;&gt;"　　　　　　　〃"),OFFSET(B426,-19,0,1,1),"　　　　　　　〃")),"　　　　　　　〃"),(VLOOKUP(A426,入力シート➁!$A:$B,COLUMN(入力シート➁!$B$5),0))))</f>
        <v/>
      </c>
      <c r="C426" s="193"/>
      <c r="D426" s="193"/>
      <c r="E426" s="193"/>
      <c r="F426" s="193"/>
      <c r="G426" s="193"/>
      <c r="H426" s="193"/>
      <c r="I426" s="193"/>
      <c r="J426" s="194"/>
      <c r="K426" s="121" t="str">
        <f ca="1">IF(M426="","",IFERROR(VLOOKUP($A426,入力シート➁!$A:$R,COLUMN(入力シート➁!$C$7),0),""))</f>
        <v/>
      </c>
      <c r="L426" s="122" t="str">
        <f ca="1">IF(OR(P426="",VLOOKUP(A426,入力シート➁!$A:$R,COLUMN(入力シート➁!D417),0)=0),"",VLOOKUP(A426,入力シート➁!$A:$R,COLUMN(入力シート➁!D417),0))</f>
        <v/>
      </c>
      <c r="M426" s="123" t="str">
        <f ca="1">IF(L426="","",VLOOKUP($A426,入力シート➁!$A:$R,COLUMN(入力シート➁!$E$7),0))</f>
        <v/>
      </c>
      <c r="N426" s="195" t="str">
        <f t="shared" ca="1" si="75"/>
        <v/>
      </c>
      <c r="O426" s="196"/>
      <c r="P426" s="197" t="str">
        <f ca="1">IF(VLOOKUP($A426,入力シート➁!$A:$R,COLUMN(入力シート➁!F417),0)=0,"",IF(VLOOKUP($A426,入力シート➁!$A:$R,COLUMN(入力シート➁!F417),0)&lt;0,"("&amp;-VLOOKUP($A426,入力シート➁!$A:$R,COLUMN(入力シート➁!F417),0)&amp;VLOOKUP($A426,入力シート➁!$A:$R,COLUMN(入力シート➁!G417),0)&amp;")",VLOOKUP($A426,入力シート➁!$A:$R,COLUMN(入力シート➁!F417),0)))</f>
        <v/>
      </c>
      <c r="Q426" s="198"/>
      <c r="R426" s="198"/>
      <c r="S426" s="124" t="str">
        <f ca="1">IF(OR(P426="",COUNT(P426)=0),"",VLOOKUP(A426,入力シート➁!$A:$R,COLUMN(入力シート➁!G417),0))</f>
        <v/>
      </c>
      <c r="T426" s="121" t="str">
        <f ca="1">IF(V426="","",IFERROR(VLOOKUP($A426,入力シート➁!$A:$R,COLUMN(入力シート➁!$C$7),0),""))</f>
        <v/>
      </c>
      <c r="U426" s="125" t="str">
        <f ca="1">IF(OR(Y426="",VLOOKUP(A426,入力シート➁!$A:$R,COLUMN(入力シート➁!D417),0)=0),"",VLOOKUP(A426,入力シート➁!$A:$R,COLUMN(入力シート➁!D417),0))</f>
        <v/>
      </c>
      <c r="V426" s="123" t="str">
        <f ca="1">IF(U426="","",VLOOKUP($A426,入力シート➁!$A:$R,COLUMN(入力シート➁!$E$7),0))</f>
        <v/>
      </c>
      <c r="W426" s="195" t="str">
        <f t="shared" ca="1" si="76"/>
        <v/>
      </c>
      <c r="X426" s="199"/>
      <c r="Y426" s="197" t="str">
        <f ca="1">IF(VLOOKUP($A426,入力シート➁!$A:$R,COLUMN(入力シート➁!H417),0)=0,"",IF(VLOOKUP($A426,入力シート➁!$A:$R,COLUMN(入力シート➁!H417),0)&lt;0,"("&amp;-VLOOKUP($A426,入力シート➁!$A:$R,COLUMN(入力シート➁!H417),0)&amp;VLOOKUP($A426,入力シート➁!$A:$R,COLUMN(入力シート➁!I417),0)&amp;")",VLOOKUP($A426,入力シート➁!$A:$R,COLUMN(入力シート➁!H417),0)))</f>
        <v/>
      </c>
      <c r="Z426" s="198"/>
      <c r="AA426" s="198"/>
      <c r="AB426" s="124" t="str">
        <f ca="1">IF(OR(Y426="",COUNT(Y426)=0),"",VLOOKUP($A426,入力シート➁!$A:$R,COLUMN(入力シート➁!G417),0))</f>
        <v/>
      </c>
      <c r="AC426" s="121" t="str">
        <f ca="1">IF(AE426="","",IFERROR(VLOOKUP($A426,入力シート➁!$A:$R,COLUMN(入力シート➁!$C$7),0),""))</f>
        <v/>
      </c>
      <c r="AD426" s="125" t="str">
        <f ca="1">IF(OR(AH426="",VLOOKUP(A426,入力シート➁!$A:$R,COLUMN(入力シート➁!D417),0)=0),"",VLOOKUP(A426,入力シート➁!$A:$R,COLUMN(入力シート➁!D417),0))</f>
        <v/>
      </c>
      <c r="AE426" s="123" t="str">
        <f ca="1">IF(AD426="","",VLOOKUP($A426,入力シート➁!$A:$R,COLUMN(入力シート➁!$E$7),0))</f>
        <v/>
      </c>
      <c r="AF426" s="195" t="str">
        <f t="shared" ca="1" si="77"/>
        <v/>
      </c>
      <c r="AG426" s="199"/>
      <c r="AH426" s="197" t="str">
        <f ca="1">IF(VLOOKUP($A426,入力シート➁!$A:$R,COLUMN(入力シート➁!J417),0)=0,"",IF(VLOOKUP($A426,入力シート➁!$A:$R,COLUMN(入力シート➁!J417),0)&lt;0,"("&amp;-VLOOKUP($A426,入力シート➁!$A:$R,COLUMN(入力シート➁!J417),0)&amp;VLOOKUP($A426,入力シート➁!$A:$R,COLUMN(入力シート➁!K417),0)&amp;")",VLOOKUP($A426,入力シート➁!$A:$R,COLUMN(入力シート➁!J417),0)))</f>
        <v/>
      </c>
      <c r="AI426" s="198"/>
      <c r="AJ426" s="198"/>
      <c r="AK426" s="124" t="str">
        <f ca="1">IF(OR(AH426="",COUNT(AH426)=0),"",VLOOKUP($A426,入力シート➁!$A:$R,COLUMN(入力シート➁!G417),0))</f>
        <v/>
      </c>
      <c r="AL426" s="121" t="str">
        <f ca="1">IF(AN426="","",IFERROR(VLOOKUP($A426,入力シート➁!$A:$R,COLUMN(入力シート➁!$C$7),0),""))</f>
        <v/>
      </c>
      <c r="AM426" s="125" t="str">
        <f ca="1">IF(OR(AQ426=0,AQ426="",VLOOKUP(A426,入力シート➁!$A:$R,COLUMN(入力シート➁!D417),0)=0),"",VLOOKUP(A426,入力シート➁!$A:$R,COLUMN(入力シート➁!D417),0))</f>
        <v/>
      </c>
      <c r="AN426" s="123" t="str">
        <f ca="1">IF(AM426="","",VLOOKUP($A426,入力シート➁!$A:$R,COLUMN(入力シート➁!$E$7),0))</f>
        <v/>
      </c>
      <c r="AO426" s="195" t="str">
        <f t="shared" ca="1" si="78"/>
        <v/>
      </c>
      <c r="AP426" s="199"/>
      <c r="AQ426" s="197" t="str">
        <f ca="1">IF(AND(VLOOKUP($A426,入力シート➁!$A:$R,COLUMN(入力シート➁!L417),0)=0,VLOOKUP($A426,入力シート➁!$A:$R,COLUMN(入力シート➁!B417),0)=""),"",IF(VLOOKUP($A426,入力シート➁!$A:$R,COLUMN(入力シート➁!L417),0)&lt;0,"("&amp;-VLOOKUP($A426,入力シート➁!$A:$R,COLUMN(入力シート➁!L417),0)&amp;VLOOKUP($A426,入力シート➁!$A:$R,COLUMN(入力シート➁!M417),0)&amp;")",VLOOKUP($A426,入力シート➁!$A:$R,COLUMN(入力シート➁!L417),0)))</f>
        <v/>
      </c>
      <c r="AR426" s="198"/>
      <c r="AS426" s="198"/>
      <c r="AT426" s="124" t="str">
        <f ca="1">IF(OR(AQ426="",COUNT(AQ426)=0),"",VLOOKUP($A426,入力シート➁!$A:$R,COLUMN(入力シート➁!G417),0))</f>
        <v/>
      </c>
      <c r="AU426" s="200" t="str">
        <f ca="1">IF(VLOOKUP(A426,入力シート➁!$A:$R,COLUMN(入力シート➁!R417),0)=0,"",VLOOKUP(A426,入力シート➁!$A:$R,COLUMN(入力シート➁!R417),0))</f>
        <v/>
      </c>
      <c r="AV426" s="200"/>
      <c r="AW426" s="200"/>
      <c r="AX426" s="200"/>
      <c r="AY426" s="200"/>
      <c r="AZ426" s="200"/>
      <c r="BA426" s="200"/>
      <c r="BB426" s="200"/>
      <c r="BC426" s="200"/>
      <c r="BE426" s="17" t="str">
        <f ca="1">IF($B421="","非表示","表示")</f>
        <v>非表示</v>
      </c>
    </row>
    <row r="427" spans="1:57" ht="46.5" customHeight="1">
      <c r="A427" s="17">
        <f t="shared" ca="1" si="79"/>
        <v>142</v>
      </c>
      <c r="B427" s="192" t="str">
        <f ca="1">IF(AND(VLOOKUP(A427,入力シート➁!$A:$B,COLUMN(入力シート➁!$B$5),0)=0,AU427=""),"",IF(AND(VLOOKUP(A427,入力シート➁!$A:$B,COLUMN(入力シート➁!$B$5),0)=0,AU427&lt;&gt;""),IFERROR(IF(AND(OFFSET(B427,-2,0,1,1)=$B$14,OFFSET(B427,-19,0,1,1)="　　　　　　　〃"),OFFSET(B427,-20,0,1,1),IF(AND(OFFSET(B427,-2,0,1,1)=$B$14,OFFSET(B427,-19,0,1,1)&lt;&gt;"　　　　　　　〃"),OFFSET(B427,-19,0,1,1),"　　　　　　　〃")),"　　　　　　　〃"),(VLOOKUP(A427,入力シート➁!$A:$B,COLUMN(入力シート➁!$B$5),0))))</f>
        <v/>
      </c>
      <c r="C427" s="193"/>
      <c r="D427" s="193"/>
      <c r="E427" s="193"/>
      <c r="F427" s="193"/>
      <c r="G427" s="193"/>
      <c r="H427" s="193"/>
      <c r="I427" s="193"/>
      <c r="J427" s="194"/>
      <c r="K427" s="121" t="str">
        <f ca="1">IF(M427="","",IFERROR(VLOOKUP($A427,入力シート➁!$A:$R,COLUMN(入力シート➁!$C$7),0),""))</f>
        <v/>
      </c>
      <c r="L427" s="122" t="str">
        <f ca="1">IF(OR(P427="",VLOOKUP(A427,入力シート➁!$A:$R,COLUMN(入力シート➁!D418),0)=0),"",VLOOKUP(A427,入力シート➁!$A:$R,COLUMN(入力シート➁!D418),0))</f>
        <v/>
      </c>
      <c r="M427" s="123" t="str">
        <f ca="1">IF(L427="","",VLOOKUP($A427,入力シート➁!$A:$R,COLUMN(入力シート➁!$E$7),0))</f>
        <v/>
      </c>
      <c r="N427" s="195" t="str">
        <f t="shared" ca="1" si="75"/>
        <v/>
      </c>
      <c r="O427" s="196"/>
      <c r="P427" s="197" t="str">
        <f ca="1">IF(VLOOKUP($A427,入力シート➁!$A:$R,COLUMN(入力シート➁!F418),0)=0,"",IF(VLOOKUP($A427,入力シート➁!$A:$R,COLUMN(入力シート➁!F418),0)&lt;0,"("&amp;-VLOOKUP($A427,入力シート➁!$A:$R,COLUMN(入力シート➁!F418),0)&amp;VLOOKUP($A427,入力シート➁!$A:$R,COLUMN(入力シート➁!G418),0)&amp;")",VLOOKUP($A427,入力シート➁!$A:$R,COLUMN(入力シート➁!F418),0)))</f>
        <v/>
      </c>
      <c r="Q427" s="198"/>
      <c r="R427" s="198"/>
      <c r="S427" s="124" t="str">
        <f ca="1">IF(OR(P427="",COUNT(P427)=0),"",VLOOKUP(A427,入力シート➁!$A:$R,COLUMN(入力シート➁!G418),0))</f>
        <v/>
      </c>
      <c r="T427" s="121" t="str">
        <f ca="1">IF(V427="","",IFERROR(VLOOKUP($A427,入力シート➁!$A:$R,COLUMN(入力シート➁!$C$7),0),""))</f>
        <v/>
      </c>
      <c r="U427" s="125" t="str">
        <f ca="1">IF(OR(Y427="",VLOOKUP(A427,入力シート➁!$A:$R,COLUMN(入力シート➁!D418),0)=0),"",VLOOKUP(A427,入力シート➁!$A:$R,COLUMN(入力シート➁!D418),0))</f>
        <v/>
      </c>
      <c r="V427" s="123" t="str">
        <f ca="1">IF(U427="","",VLOOKUP($A427,入力シート➁!$A:$R,COLUMN(入力シート➁!$E$7),0))</f>
        <v/>
      </c>
      <c r="W427" s="195" t="str">
        <f t="shared" ca="1" si="76"/>
        <v/>
      </c>
      <c r="X427" s="199"/>
      <c r="Y427" s="197" t="str">
        <f ca="1">IF(VLOOKUP($A427,入力シート➁!$A:$R,COLUMN(入力シート➁!H418),0)=0,"",IF(VLOOKUP($A427,入力シート➁!$A:$R,COLUMN(入力シート➁!H418),0)&lt;0,"("&amp;-VLOOKUP($A427,入力シート➁!$A:$R,COLUMN(入力シート➁!H418),0)&amp;VLOOKUP($A427,入力シート➁!$A:$R,COLUMN(入力シート➁!I418),0)&amp;")",VLOOKUP($A427,入力シート➁!$A:$R,COLUMN(入力シート➁!H418),0)))</f>
        <v/>
      </c>
      <c r="Z427" s="198"/>
      <c r="AA427" s="198"/>
      <c r="AB427" s="124" t="str">
        <f ca="1">IF(OR(Y427="",COUNT(Y427)=0),"",VLOOKUP($A427,入力シート➁!$A:$R,COLUMN(入力シート➁!G418),0))</f>
        <v/>
      </c>
      <c r="AC427" s="121" t="str">
        <f ca="1">IF(AE427="","",IFERROR(VLOOKUP($A427,入力シート➁!$A:$R,COLUMN(入力シート➁!$C$7),0),""))</f>
        <v/>
      </c>
      <c r="AD427" s="125" t="str">
        <f ca="1">IF(OR(AH427="",VLOOKUP(A427,入力シート➁!$A:$R,COLUMN(入力シート➁!D418),0)=0),"",VLOOKUP(A427,入力シート➁!$A:$R,COLUMN(入力シート➁!D418),0))</f>
        <v/>
      </c>
      <c r="AE427" s="123" t="str">
        <f ca="1">IF(AD427="","",VLOOKUP($A427,入力シート➁!$A:$R,COLUMN(入力シート➁!$E$7),0))</f>
        <v/>
      </c>
      <c r="AF427" s="195" t="str">
        <f t="shared" ca="1" si="77"/>
        <v/>
      </c>
      <c r="AG427" s="199"/>
      <c r="AH427" s="197" t="str">
        <f ca="1">IF(VLOOKUP($A427,入力シート➁!$A:$R,COLUMN(入力シート➁!J418),0)=0,"",IF(VLOOKUP($A427,入力シート➁!$A:$R,COLUMN(入力シート➁!J418),0)&lt;0,"("&amp;-VLOOKUP($A427,入力シート➁!$A:$R,COLUMN(入力シート➁!J418),0)&amp;VLOOKUP($A427,入力シート➁!$A:$R,COLUMN(入力シート➁!K418),0)&amp;")",VLOOKUP($A427,入力シート➁!$A:$R,COLUMN(入力シート➁!J418),0)))</f>
        <v/>
      </c>
      <c r="AI427" s="198"/>
      <c r="AJ427" s="198"/>
      <c r="AK427" s="124" t="str">
        <f ca="1">IF(OR(AH427="",COUNT(AH427)=0),"",VLOOKUP($A427,入力シート➁!$A:$R,COLUMN(入力シート➁!G418),0))</f>
        <v/>
      </c>
      <c r="AL427" s="121" t="str">
        <f ca="1">IF(AN427="","",IFERROR(VLOOKUP($A427,入力シート➁!$A:$R,COLUMN(入力シート➁!$C$7),0),""))</f>
        <v/>
      </c>
      <c r="AM427" s="125" t="str">
        <f ca="1">IF(OR(AQ427=0,AQ427="",VLOOKUP(A427,入力シート➁!$A:$R,COLUMN(入力シート➁!D418),0)=0),"",VLOOKUP(A427,入力シート➁!$A:$R,COLUMN(入力シート➁!D418),0))</f>
        <v/>
      </c>
      <c r="AN427" s="123" t="str">
        <f ca="1">IF(AM427="","",VLOOKUP($A427,入力シート➁!$A:$R,COLUMN(入力シート➁!$E$7),0))</f>
        <v/>
      </c>
      <c r="AO427" s="195" t="str">
        <f t="shared" ca="1" si="78"/>
        <v/>
      </c>
      <c r="AP427" s="199"/>
      <c r="AQ427" s="197" t="str">
        <f ca="1">IF(AND(VLOOKUP($A427,入力シート➁!$A:$R,COLUMN(入力シート➁!L418),0)=0,VLOOKUP($A427,入力シート➁!$A:$R,COLUMN(入力シート➁!B418),0)=""),"",IF(VLOOKUP($A427,入力シート➁!$A:$R,COLUMN(入力シート➁!L418),0)&lt;0,"("&amp;-VLOOKUP($A427,入力シート➁!$A:$R,COLUMN(入力シート➁!L418),0)&amp;VLOOKUP($A427,入力シート➁!$A:$R,COLUMN(入力シート➁!M418),0)&amp;")",VLOOKUP($A427,入力シート➁!$A:$R,COLUMN(入力シート➁!L418),0)))</f>
        <v/>
      </c>
      <c r="AR427" s="198"/>
      <c r="AS427" s="198"/>
      <c r="AT427" s="124" t="str">
        <f ca="1">IF(OR(AQ427="",COUNT(AQ427)=0),"",VLOOKUP($A427,入力シート➁!$A:$R,COLUMN(入力シート➁!G418),0))</f>
        <v/>
      </c>
      <c r="AU427" s="200" t="str">
        <f ca="1">IF(VLOOKUP(A427,入力シート➁!$A:$R,COLUMN(入力シート➁!R418),0)=0,"",VLOOKUP(A427,入力シート➁!$A:$R,COLUMN(入力シート➁!R418),0))</f>
        <v/>
      </c>
      <c r="AV427" s="200"/>
      <c r="AW427" s="200"/>
      <c r="AX427" s="200"/>
      <c r="AY427" s="200"/>
      <c r="AZ427" s="200"/>
      <c r="BA427" s="200"/>
      <c r="BB427" s="200"/>
      <c r="BC427" s="200"/>
      <c r="BE427" s="17" t="str">
        <f ca="1">IF($B421="","非表示","表示")</f>
        <v>非表示</v>
      </c>
    </row>
    <row r="428" spans="1:57" ht="46.5" customHeight="1">
      <c r="A428" s="17">
        <f t="shared" ca="1" si="79"/>
        <v>143</v>
      </c>
      <c r="B428" s="192" t="str">
        <f ca="1">IF(AND(VLOOKUP(A428,入力シート➁!$A:$B,COLUMN(入力シート➁!$B$5),0)=0,AU428=""),"",IF(AND(VLOOKUP(A428,入力シート➁!$A:$B,COLUMN(入力シート➁!$B$5),0)=0,AU428&lt;&gt;""),IFERROR(IF(AND(OFFSET(B428,-2,0,1,1)=$B$14,OFFSET(B428,-19,0,1,1)="　　　　　　　〃"),OFFSET(B428,-20,0,1,1),IF(AND(OFFSET(B428,-2,0,1,1)=$B$14,OFFSET(B428,-19,0,1,1)&lt;&gt;"　　　　　　　〃"),OFFSET(B428,-19,0,1,1),"　　　　　　　〃")),"　　　　　　　〃"),(VLOOKUP(A428,入力シート➁!$A:$B,COLUMN(入力シート➁!$B$5),0))))</f>
        <v/>
      </c>
      <c r="C428" s="193"/>
      <c r="D428" s="193"/>
      <c r="E428" s="193"/>
      <c r="F428" s="193"/>
      <c r="G428" s="193"/>
      <c r="H428" s="193"/>
      <c r="I428" s="193"/>
      <c r="J428" s="194"/>
      <c r="K428" s="121" t="str">
        <f ca="1">IF(M428="","",IFERROR(VLOOKUP($A428,入力シート➁!$A:$R,COLUMN(入力シート➁!$C$7),0),""))</f>
        <v/>
      </c>
      <c r="L428" s="122" t="str">
        <f ca="1">IF(OR(P428="",VLOOKUP(A428,入力シート➁!$A:$R,COLUMN(入力シート➁!D419),0)=0),"",VLOOKUP(A428,入力シート➁!$A:$R,COLUMN(入力シート➁!D419),0))</f>
        <v/>
      </c>
      <c r="M428" s="123" t="str">
        <f ca="1">IF(L428="","",VLOOKUP($A428,入力シート➁!$A:$R,COLUMN(入力シート➁!$E$7),0))</f>
        <v/>
      </c>
      <c r="N428" s="195" t="str">
        <f t="shared" ca="1" si="75"/>
        <v/>
      </c>
      <c r="O428" s="196"/>
      <c r="P428" s="197" t="str">
        <f ca="1">IF(VLOOKUP($A428,入力シート➁!$A:$R,COLUMN(入力シート➁!F419),0)=0,"",IF(VLOOKUP($A428,入力シート➁!$A:$R,COLUMN(入力シート➁!F419),0)&lt;0,"("&amp;-VLOOKUP($A428,入力シート➁!$A:$R,COLUMN(入力シート➁!F419),0)&amp;VLOOKUP($A428,入力シート➁!$A:$R,COLUMN(入力シート➁!G419),0)&amp;")",VLOOKUP($A428,入力シート➁!$A:$R,COLUMN(入力シート➁!F419),0)))</f>
        <v/>
      </c>
      <c r="Q428" s="198"/>
      <c r="R428" s="198"/>
      <c r="S428" s="124" t="str">
        <f ca="1">IF(OR(P428="",COUNT(P428)=0),"",VLOOKUP(A428,入力シート➁!$A:$R,COLUMN(入力シート➁!G419),0))</f>
        <v/>
      </c>
      <c r="T428" s="121" t="str">
        <f ca="1">IF(V428="","",IFERROR(VLOOKUP($A428,入力シート➁!$A:$R,COLUMN(入力シート➁!$C$7),0),""))</f>
        <v/>
      </c>
      <c r="U428" s="125" t="str">
        <f ca="1">IF(OR(Y428="",VLOOKUP(A428,入力シート➁!$A:$R,COLUMN(入力シート➁!D419),0)=0),"",VLOOKUP(A428,入力シート➁!$A:$R,COLUMN(入力シート➁!D419),0))</f>
        <v/>
      </c>
      <c r="V428" s="123" t="str">
        <f ca="1">IF(U428="","",VLOOKUP($A428,入力シート➁!$A:$R,COLUMN(入力シート➁!$E$7),0))</f>
        <v/>
      </c>
      <c r="W428" s="195" t="str">
        <f t="shared" ca="1" si="76"/>
        <v/>
      </c>
      <c r="X428" s="199"/>
      <c r="Y428" s="197" t="str">
        <f ca="1">IF(VLOOKUP($A428,入力シート➁!$A:$R,COLUMN(入力シート➁!H419),0)=0,"",IF(VLOOKUP($A428,入力シート➁!$A:$R,COLUMN(入力シート➁!H419),0)&lt;0,"("&amp;-VLOOKUP($A428,入力シート➁!$A:$R,COLUMN(入力シート➁!H419),0)&amp;VLOOKUP($A428,入力シート➁!$A:$R,COLUMN(入力シート➁!I419),0)&amp;")",VLOOKUP($A428,入力シート➁!$A:$R,COLUMN(入力シート➁!H419),0)))</f>
        <v/>
      </c>
      <c r="Z428" s="198"/>
      <c r="AA428" s="198"/>
      <c r="AB428" s="124" t="str">
        <f ca="1">IF(OR(Y428="",COUNT(Y428)=0),"",VLOOKUP($A428,入力シート➁!$A:$R,COLUMN(入力シート➁!G419),0))</f>
        <v/>
      </c>
      <c r="AC428" s="121" t="str">
        <f ca="1">IF(AE428="","",IFERROR(VLOOKUP($A428,入力シート➁!$A:$R,COLUMN(入力シート➁!$C$7),0),""))</f>
        <v/>
      </c>
      <c r="AD428" s="125" t="str">
        <f ca="1">IF(OR(AH428="",VLOOKUP(A428,入力シート➁!$A:$R,COLUMN(入力シート➁!D419),0)=0),"",VLOOKUP(A428,入力シート➁!$A:$R,COLUMN(入力シート➁!D419),0))</f>
        <v/>
      </c>
      <c r="AE428" s="123" t="str">
        <f ca="1">IF(AD428="","",VLOOKUP($A428,入力シート➁!$A:$R,COLUMN(入力シート➁!$E$7),0))</f>
        <v/>
      </c>
      <c r="AF428" s="195" t="str">
        <f t="shared" ca="1" si="77"/>
        <v/>
      </c>
      <c r="AG428" s="199"/>
      <c r="AH428" s="197" t="str">
        <f ca="1">IF(VLOOKUP($A428,入力シート➁!$A:$R,COLUMN(入力シート➁!J419),0)=0,"",IF(VLOOKUP($A428,入力シート➁!$A:$R,COLUMN(入力シート➁!J419),0)&lt;0,"("&amp;-VLOOKUP($A428,入力シート➁!$A:$R,COLUMN(入力シート➁!J419),0)&amp;VLOOKUP($A428,入力シート➁!$A:$R,COLUMN(入力シート➁!K419),0)&amp;")",VLOOKUP($A428,入力シート➁!$A:$R,COLUMN(入力シート➁!J419),0)))</f>
        <v/>
      </c>
      <c r="AI428" s="198"/>
      <c r="AJ428" s="198"/>
      <c r="AK428" s="124" t="str">
        <f ca="1">IF(OR(AH428="",COUNT(AH428)=0),"",VLOOKUP($A428,入力シート➁!$A:$R,COLUMN(入力シート➁!G419),0))</f>
        <v/>
      </c>
      <c r="AL428" s="121" t="str">
        <f ca="1">IF(AN428="","",IFERROR(VLOOKUP($A428,入力シート➁!$A:$R,COLUMN(入力シート➁!$C$7),0),""))</f>
        <v/>
      </c>
      <c r="AM428" s="125" t="str">
        <f ca="1">IF(OR(AQ428=0,AQ428="",VLOOKUP(A428,入力シート➁!$A:$R,COLUMN(入力シート➁!D419),0)=0),"",VLOOKUP(A428,入力シート➁!$A:$R,COLUMN(入力シート➁!D419),0))</f>
        <v/>
      </c>
      <c r="AN428" s="123" t="str">
        <f ca="1">IF(AM428="","",VLOOKUP($A428,入力シート➁!$A:$R,COLUMN(入力シート➁!$E$7),0))</f>
        <v/>
      </c>
      <c r="AO428" s="195" t="str">
        <f t="shared" ca="1" si="78"/>
        <v/>
      </c>
      <c r="AP428" s="199"/>
      <c r="AQ428" s="197" t="str">
        <f ca="1">IF(AND(VLOOKUP($A428,入力シート➁!$A:$R,COLUMN(入力シート➁!L419),0)=0,VLOOKUP($A428,入力シート➁!$A:$R,COLUMN(入力シート➁!B419),0)=""),"",IF(VLOOKUP($A428,入力シート➁!$A:$R,COLUMN(入力シート➁!L419),0)&lt;0,"("&amp;-VLOOKUP($A428,入力シート➁!$A:$R,COLUMN(入力シート➁!L419),0)&amp;VLOOKUP($A428,入力シート➁!$A:$R,COLUMN(入力シート➁!M419),0)&amp;")",VLOOKUP($A428,入力シート➁!$A:$R,COLUMN(入力シート➁!L419),0)))</f>
        <v/>
      </c>
      <c r="AR428" s="198"/>
      <c r="AS428" s="198"/>
      <c r="AT428" s="124" t="str">
        <f ca="1">IF(OR(AQ428="",COUNT(AQ428)=0),"",VLOOKUP($A428,入力シート➁!$A:$R,COLUMN(入力シート➁!G419),0))</f>
        <v/>
      </c>
      <c r="AU428" s="200" t="str">
        <f ca="1">IF(VLOOKUP(A428,入力シート➁!$A:$R,COLUMN(入力シート➁!R419),0)=0,"",VLOOKUP(A428,入力シート➁!$A:$R,COLUMN(入力シート➁!R419),0))</f>
        <v/>
      </c>
      <c r="AV428" s="200"/>
      <c r="AW428" s="200"/>
      <c r="AX428" s="200"/>
      <c r="AY428" s="200"/>
      <c r="AZ428" s="200"/>
      <c r="BA428" s="200"/>
      <c r="BB428" s="200"/>
      <c r="BC428" s="200"/>
      <c r="BE428" s="17" t="str">
        <f ca="1">IF($B421="","非表示","表示")</f>
        <v>非表示</v>
      </c>
    </row>
    <row r="429" spans="1:57" ht="46.5" customHeight="1">
      <c r="A429" s="17">
        <f t="shared" ca="1" si="79"/>
        <v>144</v>
      </c>
      <c r="B429" s="192" t="str">
        <f ca="1">IF(AND(VLOOKUP(A429,入力シート➁!$A:$B,COLUMN(入力シート➁!$B$5),0)=0,AU429=""),"",IF(AND(VLOOKUP(A429,入力シート➁!$A:$B,COLUMN(入力シート➁!$B$5),0)=0,AU429&lt;&gt;""),IFERROR(IF(AND(OFFSET(B429,-2,0,1,1)=$B$14,OFFSET(B429,-19,0,1,1)="　　　　　　　〃"),OFFSET(B429,-20,0,1,1),IF(AND(OFFSET(B429,-2,0,1,1)=$B$14,OFFSET(B429,-19,0,1,1)&lt;&gt;"　　　　　　　〃"),OFFSET(B429,-19,0,1,1),"　　　　　　　〃")),"　　　　　　　〃"),(VLOOKUP(A429,入力シート➁!$A:$B,COLUMN(入力シート➁!$B$5),0))))</f>
        <v/>
      </c>
      <c r="C429" s="193"/>
      <c r="D429" s="193"/>
      <c r="E429" s="193"/>
      <c r="F429" s="193"/>
      <c r="G429" s="193"/>
      <c r="H429" s="193"/>
      <c r="I429" s="193"/>
      <c r="J429" s="194"/>
      <c r="K429" s="121" t="str">
        <f ca="1">IF(M429="","",IFERROR(VLOOKUP($A429,入力シート➁!$A:$R,COLUMN(入力シート➁!$C$7),0),""))</f>
        <v/>
      </c>
      <c r="L429" s="122" t="str">
        <f ca="1">IF(OR(P429="",VLOOKUP(A429,入力シート➁!$A:$R,COLUMN(入力シート➁!D420),0)=0),"",VLOOKUP(A429,入力シート➁!$A:$R,COLUMN(入力シート➁!D420),0))</f>
        <v/>
      </c>
      <c r="M429" s="123" t="str">
        <f ca="1">IF(L429="","",VLOOKUP($A429,入力シート➁!$A:$R,COLUMN(入力シート➁!$E$7),0))</f>
        <v/>
      </c>
      <c r="N429" s="195" t="str">
        <f t="shared" ca="1" si="75"/>
        <v/>
      </c>
      <c r="O429" s="196"/>
      <c r="P429" s="197" t="str">
        <f ca="1">IF(VLOOKUP($A429,入力シート➁!$A:$R,COLUMN(入力シート➁!F420),0)=0,"",IF(VLOOKUP($A429,入力シート➁!$A:$R,COLUMN(入力シート➁!F420),0)&lt;0,"("&amp;-VLOOKUP($A429,入力シート➁!$A:$R,COLUMN(入力シート➁!F420),0)&amp;VLOOKUP($A429,入力シート➁!$A:$R,COLUMN(入力シート➁!G420),0)&amp;")",VLOOKUP($A429,入力シート➁!$A:$R,COLUMN(入力シート➁!F420),0)))</f>
        <v/>
      </c>
      <c r="Q429" s="198"/>
      <c r="R429" s="198"/>
      <c r="S429" s="124" t="str">
        <f ca="1">IF(OR(P429="",COUNT(P429)=0),"",VLOOKUP(A429,入力シート➁!$A:$R,COLUMN(入力シート➁!G420),0))</f>
        <v/>
      </c>
      <c r="T429" s="121" t="str">
        <f ca="1">IF(V429="","",IFERROR(VLOOKUP($A429,入力シート➁!$A:$R,COLUMN(入力シート➁!$C$7),0),""))</f>
        <v/>
      </c>
      <c r="U429" s="125" t="str">
        <f ca="1">IF(OR(Y429="",VLOOKUP(A429,入力シート➁!$A:$R,COLUMN(入力シート➁!D420),0)=0),"",VLOOKUP(A429,入力シート➁!$A:$R,COLUMN(入力シート➁!D420),0))</f>
        <v/>
      </c>
      <c r="V429" s="123" t="str">
        <f ca="1">IF(U429="","",VLOOKUP($A429,入力シート➁!$A:$R,COLUMN(入力シート➁!$E$7),0))</f>
        <v/>
      </c>
      <c r="W429" s="195" t="str">
        <f t="shared" ca="1" si="76"/>
        <v/>
      </c>
      <c r="X429" s="199"/>
      <c r="Y429" s="197" t="str">
        <f ca="1">IF(VLOOKUP($A429,入力シート➁!$A:$R,COLUMN(入力シート➁!H420),0)=0,"",IF(VLOOKUP($A429,入力シート➁!$A:$R,COLUMN(入力シート➁!H420),0)&lt;0,"("&amp;-VLOOKUP($A429,入力シート➁!$A:$R,COLUMN(入力シート➁!H420),0)&amp;VLOOKUP($A429,入力シート➁!$A:$R,COLUMN(入力シート➁!I420),0)&amp;")",VLOOKUP($A429,入力シート➁!$A:$R,COLUMN(入力シート➁!H420),0)))</f>
        <v/>
      </c>
      <c r="Z429" s="198"/>
      <c r="AA429" s="198"/>
      <c r="AB429" s="124" t="str">
        <f ca="1">IF(OR(Y429="",COUNT(Y429)=0),"",VLOOKUP($A429,入力シート➁!$A:$R,COLUMN(入力シート➁!G420),0))</f>
        <v/>
      </c>
      <c r="AC429" s="121" t="str">
        <f ca="1">IF(AE429="","",IFERROR(VLOOKUP($A429,入力シート➁!$A:$R,COLUMN(入力シート➁!$C$7),0),""))</f>
        <v/>
      </c>
      <c r="AD429" s="125" t="str">
        <f ca="1">IF(OR(AH429="",VLOOKUP(A429,入力シート➁!$A:$R,COLUMN(入力シート➁!D420),0)=0),"",VLOOKUP(A429,入力シート➁!$A:$R,COLUMN(入力シート➁!D420),0))</f>
        <v/>
      </c>
      <c r="AE429" s="123" t="str">
        <f ca="1">IF(AD429="","",VLOOKUP($A429,入力シート➁!$A:$R,COLUMN(入力シート➁!$E$7),0))</f>
        <v/>
      </c>
      <c r="AF429" s="195" t="str">
        <f t="shared" ca="1" si="77"/>
        <v/>
      </c>
      <c r="AG429" s="199"/>
      <c r="AH429" s="197" t="str">
        <f ca="1">IF(VLOOKUP($A429,入力シート➁!$A:$R,COLUMN(入力シート➁!J420),0)=0,"",IF(VLOOKUP($A429,入力シート➁!$A:$R,COLUMN(入力シート➁!J420),0)&lt;0,"("&amp;-VLOOKUP($A429,入力シート➁!$A:$R,COLUMN(入力シート➁!J420),0)&amp;VLOOKUP($A429,入力シート➁!$A:$R,COLUMN(入力シート➁!K420),0)&amp;")",VLOOKUP($A429,入力シート➁!$A:$R,COLUMN(入力シート➁!J420),0)))</f>
        <v/>
      </c>
      <c r="AI429" s="198"/>
      <c r="AJ429" s="198"/>
      <c r="AK429" s="124" t="str">
        <f ca="1">IF(OR(AH429="",COUNT(AH429)=0),"",VLOOKUP($A429,入力シート➁!$A:$R,COLUMN(入力シート➁!G420),0))</f>
        <v/>
      </c>
      <c r="AL429" s="121" t="str">
        <f ca="1">IF(AN429="","",IFERROR(VLOOKUP($A429,入力シート➁!$A:$R,COLUMN(入力シート➁!$C$7),0),""))</f>
        <v/>
      </c>
      <c r="AM429" s="125" t="str">
        <f ca="1">IF(OR(AQ429=0,AQ429="",VLOOKUP(A429,入力シート➁!$A:$R,COLUMN(入力シート➁!D420),0)=0),"",VLOOKUP(A429,入力シート➁!$A:$R,COLUMN(入力シート➁!D420),0))</f>
        <v/>
      </c>
      <c r="AN429" s="123" t="str">
        <f ca="1">IF(AM429="","",VLOOKUP($A429,入力シート➁!$A:$R,COLUMN(入力シート➁!$E$7),0))</f>
        <v/>
      </c>
      <c r="AO429" s="195" t="str">
        <f t="shared" ca="1" si="78"/>
        <v/>
      </c>
      <c r="AP429" s="199"/>
      <c r="AQ429" s="197" t="str">
        <f ca="1">IF(AND(VLOOKUP($A429,入力シート➁!$A:$R,COLUMN(入力シート➁!L420),0)=0,VLOOKUP($A429,入力シート➁!$A:$R,COLUMN(入力シート➁!B420),0)=""),"",IF(VLOOKUP($A429,入力シート➁!$A:$R,COLUMN(入力シート➁!L420),0)&lt;0,"("&amp;-VLOOKUP($A429,入力シート➁!$A:$R,COLUMN(入力シート➁!L420),0)&amp;VLOOKUP($A429,入力シート➁!$A:$R,COLUMN(入力シート➁!M420),0)&amp;")",VLOOKUP($A429,入力シート➁!$A:$R,COLUMN(入力シート➁!L420),0)))</f>
        <v/>
      </c>
      <c r="AR429" s="198"/>
      <c r="AS429" s="198"/>
      <c r="AT429" s="124" t="str">
        <f ca="1">IF(OR(AQ429="",COUNT(AQ429)=0),"",VLOOKUP($A429,入力シート➁!$A:$R,COLUMN(入力シート➁!G420),0))</f>
        <v/>
      </c>
      <c r="AU429" s="200" t="str">
        <f ca="1">IF(VLOOKUP(A429,入力シート➁!$A:$R,COLUMN(入力シート➁!R420),0)=0,"",VLOOKUP(A429,入力シート➁!$A:$R,COLUMN(入力シート➁!R420),0))</f>
        <v/>
      </c>
      <c r="AV429" s="200"/>
      <c r="AW429" s="200"/>
      <c r="AX429" s="200"/>
      <c r="AY429" s="200"/>
      <c r="AZ429" s="200"/>
      <c r="BA429" s="200"/>
      <c r="BB429" s="200"/>
      <c r="BC429" s="200"/>
      <c r="BE429" s="17" t="str">
        <f ca="1">IF($B421="","非表示","表示")</f>
        <v>非表示</v>
      </c>
    </row>
    <row r="430" spans="1:57" ht="18.75" customHeight="1">
      <c r="B430" s="201" t="s">
        <v>66</v>
      </c>
      <c r="C430" s="201"/>
      <c r="D430" s="17" t="s">
        <v>67</v>
      </c>
      <c r="BE430" s="17" t="str">
        <f ca="1">IF($B421="","非表示","表示")</f>
        <v>非表示</v>
      </c>
    </row>
    <row r="431" spans="1:57" ht="18.75" customHeight="1">
      <c r="D431" s="17" t="s">
        <v>68</v>
      </c>
      <c r="BE431" s="17" t="str">
        <f ca="1">IF($B421="","非表示","表示")</f>
        <v>非表示</v>
      </c>
    </row>
    <row r="432" spans="1:57" ht="18.75" customHeight="1">
      <c r="D432" s="17" t="s">
        <v>69</v>
      </c>
      <c r="BE432" s="17" t="str">
        <f ca="1">IF($B421="","非表示","表示")</f>
        <v>非表示</v>
      </c>
    </row>
    <row r="433" spans="1:57" ht="18.75" customHeight="1">
      <c r="D433" s="17" t="s">
        <v>70</v>
      </c>
      <c r="BE433" s="17" t="str">
        <f ca="1">IF($B421="","非表示","表示")</f>
        <v>非表示</v>
      </c>
    </row>
    <row r="434" spans="1:57" ht="21" customHeight="1">
      <c r="B434" s="20" t="s">
        <v>55</v>
      </c>
      <c r="BE434" s="17" t="str">
        <f ca="1">IF($B448="","非表示","表示")</f>
        <v>非表示</v>
      </c>
    </row>
    <row r="435" spans="1:57" ht="10.5" customHeight="1"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8"/>
      <c r="M435" s="29"/>
      <c r="N435" s="22"/>
      <c r="O435" s="22"/>
      <c r="P435" s="22"/>
      <c r="Q435" s="22"/>
      <c r="R435" s="22"/>
      <c r="S435" s="29"/>
      <c r="T435" s="22"/>
      <c r="U435" s="35"/>
      <c r="V435" s="36"/>
      <c r="W435" s="35"/>
      <c r="X435" s="35"/>
      <c r="Y435" s="35"/>
      <c r="Z435" s="35"/>
      <c r="AA435" s="35"/>
      <c r="AB435" s="36"/>
      <c r="AC435" s="35"/>
      <c r="AD435" s="35"/>
      <c r="AE435" s="36"/>
      <c r="AF435" s="35"/>
      <c r="AG435" s="22"/>
      <c r="AH435" s="22"/>
      <c r="AI435" s="22"/>
      <c r="AJ435" s="22"/>
      <c r="AK435" s="29"/>
      <c r="AL435" s="22"/>
      <c r="AM435" s="22"/>
      <c r="AN435" s="29"/>
      <c r="AO435" s="22"/>
      <c r="AP435" s="22"/>
      <c r="AQ435" s="22"/>
      <c r="AR435" s="22"/>
      <c r="AS435" s="22"/>
      <c r="AT435" s="29"/>
      <c r="AU435" s="22"/>
      <c r="AV435" s="35"/>
      <c r="AW435" s="35"/>
      <c r="AX435" s="35"/>
      <c r="AY435" s="35"/>
      <c r="AZ435" s="35"/>
      <c r="BA435" s="35"/>
      <c r="BB435" s="35"/>
      <c r="BC435" s="40">
        <f>$BC408+1</f>
        <v>17</v>
      </c>
      <c r="BE435" s="17" t="str">
        <f ca="1">IF($B448="","非表示","表示")</f>
        <v>非表示</v>
      </c>
    </row>
    <row r="436" spans="1:57" ht="25.5" customHeight="1">
      <c r="B436" s="23"/>
      <c r="C436" s="24"/>
      <c r="D436" s="24"/>
      <c r="E436" s="24"/>
      <c r="F436" s="24"/>
      <c r="G436" s="24"/>
      <c r="H436" s="24"/>
      <c r="I436" s="24"/>
      <c r="J436" s="24"/>
      <c r="K436" s="24"/>
      <c r="L436" s="30"/>
      <c r="M436" s="31"/>
      <c r="N436" s="24"/>
      <c r="O436" s="24"/>
      <c r="P436" s="24"/>
      <c r="Q436" s="24"/>
      <c r="R436" s="24"/>
      <c r="S436" s="31"/>
      <c r="T436" s="24"/>
      <c r="U436" s="17"/>
      <c r="V436" s="202" t="str">
        <f>$V$4</f>
        <v>令和</v>
      </c>
      <c r="W436" s="202"/>
      <c r="X436" s="202"/>
      <c r="Y436" s="203" t="str">
        <f>$Y$4</f>
        <v/>
      </c>
      <c r="Z436" s="203"/>
      <c r="AA436" s="204" t="s">
        <v>56</v>
      </c>
      <c r="AB436" s="204"/>
      <c r="AC436" s="204"/>
      <c r="AD436" s="204"/>
      <c r="AE436" s="204"/>
      <c r="AF436" s="204"/>
      <c r="AG436" s="204"/>
      <c r="AH436" s="204"/>
      <c r="AJ436" s="24"/>
      <c r="AK436" s="31"/>
      <c r="AL436" s="24"/>
      <c r="AM436" s="24"/>
      <c r="AN436" s="31"/>
      <c r="AO436" s="24"/>
      <c r="AP436" s="24"/>
      <c r="AQ436" s="24"/>
      <c r="AR436" s="24"/>
      <c r="AS436" s="24"/>
      <c r="AT436" s="31"/>
      <c r="AU436" s="24"/>
      <c r="AV436" s="26"/>
      <c r="AW436" s="26"/>
      <c r="AX436" s="26"/>
      <c r="AY436" s="26"/>
      <c r="AZ436" s="26"/>
      <c r="BA436" s="26"/>
      <c r="BB436" s="26"/>
      <c r="BC436" s="41"/>
      <c r="BE436" s="17" t="str">
        <f ca="1">IF($B448="","非表示","表示")</f>
        <v>非表示</v>
      </c>
    </row>
    <row r="437" spans="1:57" ht="18" customHeight="1">
      <c r="B437" s="23"/>
      <c r="C437" s="24"/>
      <c r="D437" s="24"/>
      <c r="E437" s="24"/>
      <c r="F437" s="24"/>
      <c r="G437" s="24"/>
      <c r="H437" s="24"/>
      <c r="I437" s="24"/>
      <c r="J437" s="24"/>
      <c r="K437" s="24"/>
      <c r="L437" s="30"/>
      <c r="M437" s="31"/>
      <c r="N437" s="24"/>
      <c r="O437" s="24"/>
      <c r="P437" s="24"/>
      <c r="Q437" s="24"/>
      <c r="R437" s="24"/>
      <c r="S437" s="31"/>
      <c r="T437" s="24"/>
      <c r="U437" s="30"/>
      <c r="V437" s="31"/>
      <c r="AD437" s="17"/>
      <c r="AJ437" s="24"/>
      <c r="AK437" s="31"/>
      <c r="AQ437" s="24"/>
      <c r="AR437" s="24"/>
      <c r="AS437" s="24"/>
      <c r="AT437" s="205" t="str">
        <f>$AT$5</f>
        <v>　　年　　月　　日</v>
      </c>
      <c r="AU437" s="205"/>
      <c r="AV437" s="205"/>
      <c r="AW437" s="205"/>
      <c r="AX437" s="205"/>
      <c r="AY437" s="205"/>
      <c r="AZ437" s="205"/>
      <c r="BA437" s="205"/>
      <c r="BB437" s="205"/>
      <c r="BC437" s="41"/>
      <c r="BE437" s="17" t="str">
        <f ca="1">IF($B448="","非表示","表示")</f>
        <v>非表示</v>
      </c>
    </row>
    <row r="438" spans="1:57" ht="21" customHeight="1">
      <c r="B438" s="25"/>
      <c r="C438" s="26"/>
      <c r="D438" s="26"/>
      <c r="E438" s="26"/>
      <c r="F438" s="26"/>
      <c r="G438" s="26"/>
      <c r="H438" s="26"/>
      <c r="I438" s="26"/>
      <c r="J438" s="26"/>
      <c r="K438" s="26"/>
      <c r="L438" s="32"/>
      <c r="M438" s="33"/>
      <c r="O438" s="26"/>
      <c r="P438" s="26"/>
      <c r="Q438" s="26"/>
      <c r="R438" s="26"/>
      <c r="S438" s="33"/>
      <c r="T438" s="26"/>
      <c r="U438" s="32"/>
      <c r="V438" s="33"/>
      <c r="W438" s="26"/>
      <c r="X438" s="26"/>
      <c r="Y438" s="26"/>
      <c r="Z438" s="26"/>
      <c r="AA438" s="26"/>
      <c r="AB438" s="33"/>
      <c r="AC438" s="26"/>
      <c r="AD438" s="32"/>
      <c r="AE438" s="33"/>
      <c r="AF438" s="26"/>
      <c r="AG438" s="26"/>
      <c r="AH438" s="26"/>
      <c r="AI438" s="26"/>
      <c r="AJ438" s="26"/>
      <c r="AK438" s="33"/>
      <c r="AQ438" s="26"/>
      <c r="AR438" s="26"/>
      <c r="AS438" s="26"/>
      <c r="AT438" s="33"/>
      <c r="AU438" s="26"/>
      <c r="AV438" s="206"/>
      <c r="AW438" s="206"/>
      <c r="AX438" s="206"/>
      <c r="AY438" s="206"/>
      <c r="AZ438" s="206"/>
      <c r="BA438" s="206"/>
      <c r="BB438" s="206"/>
      <c r="BC438" s="41"/>
      <c r="BE438" s="17" t="str">
        <f ca="1">IF($B448="","非表示","表示")</f>
        <v>非表示</v>
      </c>
    </row>
    <row r="439" spans="1:57" ht="20.25" customHeight="1">
      <c r="B439" s="25"/>
      <c r="C439" s="207" t="s">
        <v>57</v>
      </c>
      <c r="D439" s="207"/>
      <c r="E439" s="207"/>
      <c r="F439" s="207"/>
      <c r="G439" s="207"/>
      <c r="H439" s="207"/>
      <c r="I439" s="207"/>
      <c r="J439" s="207"/>
      <c r="K439" s="207"/>
      <c r="L439" s="207"/>
      <c r="M439" s="33"/>
      <c r="N439" s="26"/>
      <c r="O439" s="26"/>
      <c r="P439" s="26"/>
      <c r="Q439" s="26"/>
      <c r="R439" s="26"/>
      <c r="S439" s="33"/>
      <c r="T439" s="26"/>
      <c r="U439" s="32"/>
      <c r="V439" s="33"/>
      <c r="W439" s="26"/>
      <c r="AB439" s="33"/>
      <c r="AC439" s="26"/>
      <c r="AD439" s="32"/>
      <c r="AE439" s="33"/>
      <c r="AF439" s="26"/>
      <c r="AG439" s="26"/>
      <c r="AH439" s="26"/>
      <c r="AI439" s="26"/>
      <c r="AJ439" s="26"/>
      <c r="AK439" s="33"/>
      <c r="AL439" s="26"/>
      <c r="AM439" s="26"/>
      <c r="AN439" s="33"/>
      <c r="AO439" s="26"/>
      <c r="AP439" s="26"/>
      <c r="AQ439" s="26"/>
      <c r="AR439" s="26"/>
      <c r="AS439" s="26"/>
      <c r="AT439" s="33"/>
      <c r="AU439" s="26"/>
      <c r="AV439" s="26"/>
      <c r="AW439" s="26"/>
      <c r="AX439" s="26"/>
      <c r="AY439" s="26"/>
      <c r="AZ439" s="26"/>
      <c r="BA439" s="26"/>
      <c r="BB439" s="26"/>
      <c r="BC439" s="41"/>
      <c r="BE439" s="17" t="str">
        <f ca="1">IF($B448="","非表示","表示")</f>
        <v>非表示</v>
      </c>
    </row>
    <row r="440" spans="1:57" ht="20.25" customHeight="1">
      <c r="B440" s="25"/>
      <c r="C440" s="26"/>
      <c r="D440" s="26"/>
      <c r="E440" s="26"/>
      <c r="F440" s="26"/>
      <c r="G440" s="26"/>
      <c r="H440" s="26"/>
      <c r="I440" s="26"/>
      <c r="J440" s="26"/>
      <c r="K440" s="26"/>
      <c r="L440" s="32"/>
      <c r="M440" s="33"/>
      <c r="N440" s="26"/>
      <c r="O440" s="26"/>
      <c r="P440" s="26"/>
      <c r="Q440" s="26"/>
      <c r="R440" s="26"/>
      <c r="S440" s="33"/>
      <c r="T440" s="26"/>
      <c r="U440" s="32"/>
      <c r="V440" s="33"/>
      <c r="W440" s="26"/>
      <c r="X440" s="26"/>
      <c r="Y440" s="26"/>
      <c r="Z440" s="26"/>
      <c r="AA440" s="26"/>
      <c r="AB440" s="33"/>
      <c r="AC440" s="26"/>
      <c r="AD440" s="32"/>
      <c r="AE440" s="33"/>
      <c r="AF440" s="26"/>
      <c r="AG440" s="26"/>
      <c r="AH440" s="26"/>
      <c r="AI440" s="26"/>
      <c r="AJ440" s="26"/>
      <c r="AK440" s="177" t="s">
        <v>58</v>
      </c>
      <c r="AL440" s="177"/>
      <c r="AM440" s="177"/>
      <c r="AN440" s="177"/>
      <c r="AP440" s="186" t="str">
        <f>$AP$8</f>
        <v/>
      </c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  <c r="BA440" s="186"/>
      <c r="BB440" s="186"/>
      <c r="BC440" s="41"/>
      <c r="BE440" s="17" t="str">
        <f ca="1">IF($B448="","非表示","表示")</f>
        <v>非表示</v>
      </c>
    </row>
    <row r="441" spans="1:57" ht="20.25" customHeight="1">
      <c r="B441" s="25"/>
      <c r="C441" s="26"/>
      <c r="D441" s="26"/>
      <c r="E441" s="26"/>
      <c r="F441" s="26"/>
      <c r="G441" s="26"/>
      <c r="H441" s="26"/>
      <c r="I441" s="26"/>
      <c r="J441" s="26"/>
      <c r="K441" s="26"/>
      <c r="L441" s="32"/>
      <c r="M441" s="33"/>
      <c r="N441" s="26"/>
      <c r="O441" s="26"/>
      <c r="P441" s="26"/>
      <c r="Q441" s="26"/>
      <c r="R441" s="26"/>
      <c r="S441" s="33"/>
      <c r="T441" s="26"/>
      <c r="U441" s="32"/>
      <c r="V441" s="33"/>
      <c r="W441" s="26"/>
      <c r="X441" s="26"/>
      <c r="Y441" s="26"/>
      <c r="Z441" s="26"/>
      <c r="AA441" s="26"/>
      <c r="AB441" s="33"/>
      <c r="AC441" s="26"/>
      <c r="AD441" s="32"/>
      <c r="AE441" s="33"/>
      <c r="AF441" s="26"/>
      <c r="AG441" s="26"/>
      <c r="AH441" s="26"/>
      <c r="AI441" s="26"/>
      <c r="AJ441" s="26"/>
      <c r="AK441" s="178"/>
      <c r="AL441" s="178"/>
      <c r="AM441" s="178"/>
      <c r="AN441" s="178"/>
      <c r="AO441" s="37"/>
      <c r="AP441" s="187" t="str">
        <f>$AP$9</f>
        <v/>
      </c>
      <c r="AQ441" s="187"/>
      <c r="AR441" s="187"/>
      <c r="AS441" s="187"/>
      <c r="AT441" s="187"/>
      <c r="AU441" s="187"/>
      <c r="AV441" s="187"/>
      <c r="AW441" s="187"/>
      <c r="AX441" s="187"/>
      <c r="AY441" s="187"/>
      <c r="AZ441" s="187"/>
      <c r="BA441" s="187"/>
      <c r="BB441" s="187"/>
      <c r="BC441" s="41"/>
      <c r="BE441" s="17" t="str">
        <f ca="1">IF($B448="","非表示","表示")</f>
        <v>非表示</v>
      </c>
    </row>
    <row r="442" spans="1:57" ht="7.5" customHeight="1">
      <c r="B442" s="25"/>
      <c r="C442" s="26"/>
      <c r="D442" s="26"/>
      <c r="E442" s="26"/>
      <c r="F442" s="26"/>
      <c r="G442" s="26"/>
      <c r="H442" s="26"/>
      <c r="I442" s="26"/>
      <c r="J442" s="26"/>
      <c r="K442" s="26"/>
      <c r="L442" s="32"/>
      <c r="M442" s="33"/>
      <c r="N442" s="26"/>
      <c r="O442" s="26"/>
      <c r="P442" s="26"/>
      <c r="Q442" s="26"/>
      <c r="R442" s="26"/>
      <c r="S442" s="33"/>
      <c r="T442" s="26"/>
      <c r="U442" s="32"/>
      <c r="V442" s="33"/>
      <c r="W442" s="26"/>
      <c r="X442" s="26"/>
      <c r="Y442" s="26"/>
      <c r="Z442" s="26"/>
      <c r="AA442" s="26"/>
      <c r="AB442" s="33"/>
      <c r="AC442" s="26"/>
      <c r="AD442" s="32"/>
      <c r="AE442" s="33"/>
      <c r="AF442" s="26"/>
      <c r="AG442" s="26"/>
      <c r="AH442" s="26"/>
      <c r="AI442" s="26"/>
      <c r="AJ442" s="26"/>
      <c r="AK442" s="33"/>
      <c r="AL442" s="26"/>
      <c r="AM442" s="26"/>
      <c r="AN442" s="33"/>
      <c r="AO442" s="26"/>
      <c r="AP442" s="26"/>
      <c r="AQ442" s="26"/>
      <c r="AR442" s="26"/>
      <c r="AS442" s="26"/>
      <c r="AT442" s="33"/>
      <c r="AU442" s="26"/>
      <c r="AV442" s="26"/>
      <c r="AW442" s="26"/>
      <c r="AX442" s="26"/>
      <c r="AY442" s="26"/>
      <c r="AZ442" s="26"/>
      <c r="BA442" s="26"/>
      <c r="BB442" s="26"/>
      <c r="BC442" s="41"/>
      <c r="BE442" s="17" t="str">
        <f ca="1">IF($B448="","非表示","表示")</f>
        <v>非表示</v>
      </c>
    </row>
    <row r="443" spans="1:57" ht="20.25" customHeight="1">
      <c r="B443" s="25"/>
      <c r="C443" s="26"/>
      <c r="D443" s="26"/>
      <c r="E443" s="26"/>
      <c r="F443" s="26"/>
      <c r="G443" s="26"/>
      <c r="H443" s="26"/>
      <c r="I443" s="26"/>
      <c r="J443" s="26"/>
      <c r="K443" s="26"/>
      <c r="L443" s="32"/>
      <c r="M443" s="33"/>
      <c r="N443" s="26"/>
      <c r="O443" s="26"/>
      <c r="P443" s="26"/>
      <c r="Q443" s="26"/>
      <c r="U443" s="17"/>
      <c r="AD443" s="32"/>
      <c r="AE443" s="33"/>
      <c r="AF443" s="26"/>
      <c r="AG443" s="26"/>
      <c r="AH443" s="26"/>
      <c r="AI443" s="26"/>
      <c r="AJ443" s="26"/>
      <c r="AK443" s="179" t="s">
        <v>59</v>
      </c>
      <c r="AL443" s="179"/>
      <c r="AM443" s="179"/>
      <c r="AN443" s="179"/>
      <c r="AP443" s="181" t="str">
        <f>$AP$11</f>
        <v/>
      </c>
      <c r="AQ443" s="181"/>
      <c r="AR443" s="181"/>
      <c r="AS443" s="181"/>
      <c r="AT443" s="181"/>
      <c r="AU443" s="181"/>
      <c r="AV443" s="181"/>
      <c r="AW443" s="181"/>
      <c r="AX443" s="181"/>
      <c r="AY443" s="181"/>
      <c r="AZ443" s="181"/>
      <c r="BA443" s="181"/>
      <c r="BB443" s="181"/>
      <c r="BC443" s="41"/>
      <c r="BE443" s="17" t="str">
        <f ca="1">IF($B448="","非表示","表示")</f>
        <v>非表示</v>
      </c>
    </row>
    <row r="444" spans="1:57" ht="20.25" customHeight="1">
      <c r="B444" s="25"/>
      <c r="D444" s="24" t="s">
        <v>12</v>
      </c>
      <c r="E444" s="26"/>
      <c r="F444" s="26"/>
      <c r="G444" s="27"/>
      <c r="H444" s="27"/>
      <c r="I444" s="27"/>
      <c r="J444" s="27"/>
      <c r="K444" s="27"/>
      <c r="L444" s="34"/>
      <c r="M444" s="33"/>
      <c r="N444" s="26"/>
      <c r="O444" s="26"/>
      <c r="P444" s="26"/>
      <c r="T444" s="188" t="s">
        <v>16</v>
      </c>
      <c r="U444" s="188"/>
      <c r="V444" s="188"/>
      <c r="W444" s="188"/>
      <c r="X444" s="37"/>
      <c r="Y444" s="126" t="str">
        <f>$Y$12</f>
        <v/>
      </c>
      <c r="Z444" s="38" t="s">
        <v>17</v>
      </c>
      <c r="AA444" s="189" t="str">
        <f>$AA$12</f>
        <v/>
      </c>
      <c r="AB444" s="189"/>
      <c r="AC444" s="39" t="s">
        <v>18</v>
      </c>
      <c r="AD444" s="32"/>
      <c r="AE444" s="33"/>
      <c r="AF444" s="26"/>
      <c r="AG444" s="26"/>
      <c r="AH444" s="26"/>
      <c r="AI444" s="26"/>
      <c r="AJ444" s="26"/>
      <c r="AK444" s="180"/>
      <c r="AL444" s="180"/>
      <c r="AM444" s="180"/>
      <c r="AN444" s="180"/>
      <c r="AO444" s="37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41"/>
      <c r="BE444" s="17" t="str">
        <f ca="1">IF($B448="","非表示","表示")</f>
        <v>非表示</v>
      </c>
    </row>
    <row r="445" spans="1:57" ht="12.75" customHeight="1">
      <c r="B445" s="25"/>
      <c r="C445" s="26"/>
      <c r="D445" s="26"/>
      <c r="E445" s="26"/>
      <c r="F445" s="26"/>
      <c r="G445" s="26"/>
      <c r="H445" s="26"/>
      <c r="I445" s="26"/>
      <c r="J445" s="26"/>
      <c r="K445" s="26"/>
      <c r="L445" s="32"/>
      <c r="M445" s="33"/>
      <c r="N445" s="26"/>
      <c r="O445" s="26"/>
      <c r="P445" s="26"/>
      <c r="Q445" s="26"/>
      <c r="R445" s="26"/>
      <c r="S445" s="33"/>
      <c r="T445" s="26"/>
      <c r="U445" s="32"/>
      <c r="V445" s="33"/>
      <c r="W445" s="26"/>
      <c r="X445" s="26"/>
      <c r="Y445" s="26"/>
      <c r="Z445" s="26"/>
      <c r="AA445" s="26"/>
      <c r="AB445" s="33"/>
      <c r="AC445" s="26"/>
      <c r="AD445" s="32"/>
      <c r="AE445" s="33"/>
      <c r="AF445" s="26"/>
      <c r="AG445" s="26"/>
      <c r="AH445" s="26"/>
      <c r="AI445" s="26"/>
      <c r="AJ445" s="26"/>
      <c r="AK445" s="33"/>
      <c r="AL445" s="26"/>
      <c r="AM445" s="26"/>
      <c r="AN445" s="33"/>
      <c r="AO445" s="26"/>
      <c r="AP445" s="26"/>
      <c r="AQ445" s="26"/>
      <c r="AR445" s="26"/>
      <c r="AS445" s="26"/>
      <c r="AT445" s="33"/>
      <c r="AU445" s="26"/>
      <c r="AV445" s="26"/>
      <c r="AW445" s="26"/>
      <c r="AX445" s="26"/>
      <c r="AY445" s="26"/>
      <c r="AZ445" s="26"/>
      <c r="BA445" s="26"/>
      <c r="BB445" s="26"/>
      <c r="BC445" s="41"/>
      <c r="BE445" s="17" t="str">
        <f ca="1">IF($B448="","非表示","表示")</f>
        <v>非表示</v>
      </c>
    </row>
    <row r="446" spans="1:57" ht="23.25" customHeight="1">
      <c r="B446" s="176" t="s">
        <v>60</v>
      </c>
      <c r="C446" s="176"/>
      <c r="D446" s="176"/>
      <c r="E446" s="176"/>
      <c r="F446" s="176"/>
      <c r="G446" s="176"/>
      <c r="H446" s="176"/>
      <c r="I446" s="176"/>
      <c r="J446" s="176"/>
      <c r="K446" s="176" t="s">
        <v>61</v>
      </c>
      <c r="L446" s="176"/>
      <c r="M446" s="176"/>
      <c r="N446" s="176"/>
      <c r="O446" s="176"/>
      <c r="P446" s="176"/>
      <c r="Q446" s="176"/>
      <c r="R446" s="176"/>
      <c r="S446" s="176"/>
      <c r="T446" s="183" t="s">
        <v>62</v>
      </c>
      <c r="U446" s="184"/>
      <c r="V446" s="184"/>
      <c r="W446" s="184"/>
      <c r="X446" s="184"/>
      <c r="Y446" s="184"/>
      <c r="Z446" s="184"/>
      <c r="AA446" s="184"/>
      <c r="AB446" s="185"/>
      <c r="AC446" s="183" t="s">
        <v>63</v>
      </c>
      <c r="AD446" s="184"/>
      <c r="AE446" s="184"/>
      <c r="AF446" s="184"/>
      <c r="AG446" s="184"/>
      <c r="AH446" s="184"/>
      <c r="AI446" s="184"/>
      <c r="AJ446" s="184"/>
      <c r="AK446" s="185"/>
      <c r="AL446" s="183" t="s">
        <v>64</v>
      </c>
      <c r="AM446" s="184"/>
      <c r="AN446" s="184"/>
      <c r="AO446" s="184"/>
      <c r="AP446" s="184"/>
      <c r="AQ446" s="184"/>
      <c r="AR446" s="184"/>
      <c r="AS446" s="184"/>
      <c r="AT446" s="185"/>
      <c r="AU446" s="176" t="s">
        <v>47</v>
      </c>
      <c r="AV446" s="176"/>
      <c r="AW446" s="176"/>
      <c r="AX446" s="176"/>
      <c r="AY446" s="176"/>
      <c r="AZ446" s="176"/>
      <c r="BA446" s="176"/>
      <c r="BB446" s="176"/>
      <c r="BC446" s="176"/>
      <c r="BE446" s="17" t="str">
        <f ca="1">IF($B448="","非表示","表示")</f>
        <v>非表示</v>
      </c>
    </row>
    <row r="447" spans="1:57" ht="23.25" customHeight="1">
      <c r="B447" s="176"/>
      <c r="C447" s="176"/>
      <c r="D447" s="176"/>
      <c r="E447" s="176"/>
      <c r="F447" s="176"/>
      <c r="G447" s="176"/>
      <c r="H447" s="176"/>
      <c r="I447" s="176"/>
      <c r="J447" s="176"/>
      <c r="K447" s="190" t="s">
        <v>38</v>
      </c>
      <c r="L447" s="190"/>
      <c r="M447" s="190"/>
      <c r="N447" s="190" t="s">
        <v>65</v>
      </c>
      <c r="O447" s="191"/>
      <c r="P447" s="190" t="s">
        <v>49</v>
      </c>
      <c r="Q447" s="190"/>
      <c r="R447" s="190"/>
      <c r="S447" s="190"/>
      <c r="T447" s="183" t="s">
        <v>38</v>
      </c>
      <c r="U447" s="184"/>
      <c r="V447" s="185"/>
      <c r="W447" s="176" t="s">
        <v>65</v>
      </c>
      <c r="X447" s="183"/>
      <c r="Y447" s="176" t="s">
        <v>49</v>
      </c>
      <c r="Z447" s="176"/>
      <c r="AA447" s="176"/>
      <c r="AB447" s="176"/>
      <c r="AC447" s="183" t="s">
        <v>38</v>
      </c>
      <c r="AD447" s="184"/>
      <c r="AE447" s="185"/>
      <c r="AF447" s="176" t="s">
        <v>65</v>
      </c>
      <c r="AG447" s="183"/>
      <c r="AH447" s="176" t="s">
        <v>49</v>
      </c>
      <c r="AI447" s="176"/>
      <c r="AJ447" s="176"/>
      <c r="AK447" s="176"/>
      <c r="AL447" s="183" t="s">
        <v>38</v>
      </c>
      <c r="AM447" s="184"/>
      <c r="AN447" s="185"/>
      <c r="AO447" s="176" t="s">
        <v>65</v>
      </c>
      <c r="AP447" s="183"/>
      <c r="AQ447" s="176" t="s">
        <v>49</v>
      </c>
      <c r="AR447" s="176"/>
      <c r="AS447" s="176"/>
      <c r="AT447" s="176"/>
      <c r="AU447" s="176"/>
      <c r="AV447" s="176"/>
      <c r="AW447" s="176"/>
      <c r="AX447" s="176"/>
      <c r="AY447" s="176"/>
      <c r="AZ447" s="176"/>
      <c r="BA447" s="176"/>
      <c r="BB447" s="176"/>
      <c r="BC447" s="176"/>
      <c r="BE447" s="17" t="str">
        <f ca="1">IF($B448="","非表示","表示")</f>
        <v>非表示</v>
      </c>
    </row>
    <row r="448" spans="1:57" ht="46.5" customHeight="1">
      <c r="A448" s="17">
        <f ca="1">$A429+1</f>
        <v>145</v>
      </c>
      <c r="B448" s="192" t="str">
        <f ca="1">IF(AND(VLOOKUP(A448,入力シート➁!$A:$B,COLUMN(入力シート➁!$B$5),0)=0,AU448=""),"",IF(AND(VLOOKUP(A448,入力シート➁!$A:$B,COLUMN(入力シート➁!$B$5),0)=0,AU448&lt;&gt;""),IFERROR(IF(AND(OFFSET(B448,-2,0,1,1)=$B$14,OFFSET(B448,-19,0,1,1)="　　　　　　　〃"),OFFSET(B448,-20,0,1,1),IF(AND(OFFSET(B448,-2,0,1,1)=$B$14,OFFSET(B448,-19,0,1,1)&lt;&gt;"　　　　　　　〃"),OFFSET(B448,-19,0,1,1),"　　　　　　　〃")),"　　　　　　　〃"),(VLOOKUP(A448,入力シート➁!$A:$B,COLUMN(入力シート➁!$B$5),0))))</f>
        <v/>
      </c>
      <c r="C448" s="193"/>
      <c r="D448" s="193"/>
      <c r="E448" s="193"/>
      <c r="F448" s="193"/>
      <c r="G448" s="193"/>
      <c r="H448" s="193"/>
      <c r="I448" s="193"/>
      <c r="J448" s="194"/>
      <c r="K448" s="121" t="str">
        <f ca="1">IF(M448="","",IFERROR(VLOOKUP($A448,入力シート➁!$A:$R,COLUMN(入力シート➁!$C$7),0),""))</f>
        <v/>
      </c>
      <c r="L448" s="122" t="str">
        <f ca="1">IF(OR(P448="",VLOOKUP(A448,入力シート➁!$A:$R,COLUMN(入力シート➁!D439),0)=0),"",VLOOKUP(A448,入力シート➁!$A:$R,COLUMN(入力シート➁!D439),0))</f>
        <v/>
      </c>
      <c r="M448" s="123" t="str">
        <f ca="1">IF(L448="","",VLOOKUP($A448,入力シート➁!$A:$R,COLUMN(入力シート➁!$E$7),0))</f>
        <v/>
      </c>
      <c r="N448" s="195" t="str">
        <f t="shared" ref="N448:N453" ca="1" si="80">IFERROR(IF(OR(P448="",P448&lt;=0),"",IF(AND(M448="V",K448&lt;&gt;""),ROUNDUP(P448/(VALUE(LEFT(K448,FIND("m",K448)-1))*L448),0),ROUNDUP(P448/L448,0))),"")</f>
        <v/>
      </c>
      <c r="O448" s="196"/>
      <c r="P448" s="197" t="str">
        <f ca="1">IF(VLOOKUP($A448,入力シート➁!$A:$R,COLUMN(入力シート➁!F439),0)=0,"",IF(VLOOKUP($A448,入力シート➁!$A:$R,COLUMN(入力シート➁!F439),0)&lt;0,"("&amp;-VLOOKUP($A448,入力シート➁!$A:$R,COLUMN(入力シート➁!F439),0)&amp;VLOOKUP($A448,入力シート➁!$A:$R,COLUMN(入力シート➁!G439),0)&amp;")",VLOOKUP($A448,入力シート➁!$A:$R,COLUMN(入力シート➁!F439),0)))</f>
        <v/>
      </c>
      <c r="Q448" s="198"/>
      <c r="R448" s="198"/>
      <c r="S448" s="124" t="str">
        <f ca="1">IF(OR(P448="",COUNT(P448)=0),"",VLOOKUP($A448,入力シート➁!$A:$R,COLUMN(入力シート➁!G439),0))</f>
        <v/>
      </c>
      <c r="T448" s="121" t="str">
        <f ca="1">IF(V448="","",IFERROR(VLOOKUP($A448,入力シート➁!$A:$R,COLUMN(入力シート➁!$C$7),0),""))</f>
        <v/>
      </c>
      <c r="U448" s="125" t="str">
        <f ca="1">IF(OR(Y448="",VLOOKUP(A448,入力シート➁!$A:$R,COLUMN(入力シート➁!D439),0)=0),"",VLOOKUP(A448,入力シート➁!$A:$R,COLUMN(入力シート➁!D439),0))</f>
        <v/>
      </c>
      <c r="V448" s="123" t="str">
        <f ca="1">IF(U448="","",VLOOKUP($A448,入力シート➁!$A:$R,COLUMN(入力シート➁!$E$7),0))</f>
        <v/>
      </c>
      <c r="W448" s="195" t="str">
        <f t="shared" ref="W448:W453" ca="1" si="81">IFERROR(IF(OR(Y448="",Y448&lt;=0),"",IF(AND(V448="V",T448&lt;&gt;""),ROUNDUP(Y448/(VALUE(LEFT(T448,FIND("m",T448)-1))*U448),0),ROUNDUP(Y448/U448,0))),"")</f>
        <v/>
      </c>
      <c r="X448" s="199"/>
      <c r="Y448" s="197" t="str">
        <f ca="1">IF(VLOOKUP($A448,入力シート➁!$A:$R,COLUMN(入力シート➁!H439),0)=0,"",IF(VLOOKUP($A448,入力シート➁!$A:$R,COLUMN(入力シート➁!H439),0)&lt;0,"("&amp;-VLOOKUP($A448,入力シート➁!$A:$R,COLUMN(入力シート➁!H439),0)&amp;VLOOKUP($A448,入力シート➁!$A:$R,COLUMN(入力シート➁!I439),0)&amp;")",VLOOKUP($A448,入力シート➁!$A:$R,COLUMN(入力シート➁!H439),0)))</f>
        <v/>
      </c>
      <c r="Z448" s="198"/>
      <c r="AA448" s="198"/>
      <c r="AB448" s="124" t="str">
        <f ca="1">IF(OR(Y448="",COUNT(Y448)=0),"",VLOOKUP($A448,入力シート➁!$A:$R,COLUMN(入力シート➁!G439),0))</f>
        <v/>
      </c>
      <c r="AC448" s="121" t="str">
        <f ca="1">IF(AE448="","",IFERROR(VLOOKUP($A448,入力シート➁!$A:$R,COLUMN(入力シート➁!$C$7),0),""))</f>
        <v/>
      </c>
      <c r="AD448" s="125" t="str">
        <f ca="1">IF(OR(AH448="",VLOOKUP(A448,入力シート➁!$A:$R,COLUMN(入力シート➁!D439),0)=0),"",VLOOKUP(A448,入力シート➁!$A:$R,COLUMN(入力シート➁!D439),0))</f>
        <v/>
      </c>
      <c r="AE448" s="123" t="str">
        <f ca="1">IF(AD448="","",VLOOKUP($A448,入力シート➁!$A:$R,COLUMN(入力シート➁!$E$7),0))</f>
        <v/>
      </c>
      <c r="AF448" s="195" t="str">
        <f t="shared" ref="AF448:AF453" ca="1" si="82">IFERROR(IF(OR(AH448="",AH448&lt;=0),"",IF(AND(AE448="V",AC448&lt;&gt;""),ROUNDUP(AH448/(VALUE(LEFT(AC448,FIND("m",AC448)-1))*AD448),0),ROUNDUP(AH448/AD448,0))),"")</f>
        <v/>
      </c>
      <c r="AG448" s="199"/>
      <c r="AH448" s="197" t="str">
        <f ca="1">IF(VLOOKUP($A448,入力シート➁!$A:$R,COLUMN(入力シート➁!J439),0)=0,"",IF(VLOOKUP($A448,入力シート➁!$A:$R,COLUMN(入力シート➁!J439),0)&lt;0,"("&amp;-VLOOKUP($A448,入力シート➁!$A:$R,COLUMN(入力シート➁!J439),0)&amp;VLOOKUP($A448,入力シート➁!$A:$R,COLUMN(入力シート➁!K439),0)&amp;")",VLOOKUP($A448,入力シート➁!$A:$R,COLUMN(入力シート➁!J439),0)))</f>
        <v/>
      </c>
      <c r="AI448" s="198"/>
      <c r="AJ448" s="198"/>
      <c r="AK448" s="124" t="str">
        <f ca="1">IF(OR(AH448="",COUNT(AH448)=0),"",VLOOKUP($A448,入力シート➁!$A:$R,COLUMN(入力シート➁!G439),0))</f>
        <v/>
      </c>
      <c r="AL448" s="121" t="str">
        <f ca="1">IF(AN448="","",IFERROR(VLOOKUP($A448,入力シート➁!$A:$R,COLUMN(入力シート➁!$C$7),0),""))</f>
        <v/>
      </c>
      <c r="AM448" s="125" t="str">
        <f ca="1">IF(OR(AQ448=0,AQ448="",VLOOKUP(A448,入力シート➁!$A:$R,COLUMN(入力シート➁!D439),0)=0),"",VLOOKUP(A448,入力シート➁!$A:$R,COLUMN(入力シート➁!D439),0))</f>
        <v/>
      </c>
      <c r="AN448" s="123" t="str">
        <f ca="1">IF(AM448="","",VLOOKUP($A448,入力シート➁!$A:$R,COLUMN(入力シート➁!$E$7),0))</f>
        <v/>
      </c>
      <c r="AO448" s="195" t="str">
        <f t="shared" ref="AO448:AO453" ca="1" si="83">IFERROR(IF(OR(AQ448="",AQ448&lt;=0),"",IF(AND(AN448="V",AL448&lt;&gt;""),ROUNDUP(AQ448/(VALUE(LEFT(AL448,FIND("m",AL448)-1))*AM448),0),ROUNDUP(AQ448/AM448,0))),"")</f>
        <v/>
      </c>
      <c r="AP448" s="199"/>
      <c r="AQ448" s="197" t="str">
        <f ca="1">IF(AND(VLOOKUP($A448,入力シート➁!$A:$R,COLUMN(入力シート➁!L439),0)=0,VLOOKUP($A448,入力シート➁!$A:$R,COLUMN(入力シート➁!B439),0)=""),"",IF(VLOOKUP($A448,入力シート➁!$A:$R,COLUMN(入力シート➁!L439),0)&lt;0,"("&amp;-VLOOKUP($A448,入力シート➁!$A:$R,COLUMN(入力シート➁!L439),0)&amp;VLOOKUP($A448,入力シート➁!$A:$R,COLUMN(入力シート➁!M439),0)&amp;")",VLOOKUP($A448,入力シート➁!$A:$R,COLUMN(入力シート➁!L439),0)))</f>
        <v/>
      </c>
      <c r="AR448" s="198"/>
      <c r="AS448" s="198"/>
      <c r="AT448" s="124" t="str">
        <f ca="1">IF(OR(AQ448="",COUNT(AQ448)=0),"",VLOOKUP($A448,入力シート➁!$A:$R,COLUMN(入力シート➁!G439),0))</f>
        <v/>
      </c>
      <c r="AU448" s="200" t="str">
        <f ca="1">IF(VLOOKUP(A448,入力シート➁!$A:$R,COLUMN(入力シート➁!R439),0)=0,"",VLOOKUP(A448,入力シート➁!$A:$R,COLUMN(入力シート➁!R439),0))</f>
        <v/>
      </c>
      <c r="AV448" s="200"/>
      <c r="AW448" s="200"/>
      <c r="AX448" s="200"/>
      <c r="AY448" s="200"/>
      <c r="AZ448" s="200"/>
      <c r="BA448" s="200"/>
      <c r="BB448" s="200"/>
      <c r="BC448" s="200"/>
      <c r="BE448" s="17" t="str">
        <f ca="1">IF($B448="","非表示","表示")</f>
        <v>非表示</v>
      </c>
    </row>
    <row r="449" spans="1:57" ht="46.5" customHeight="1">
      <c r="A449" s="17">
        <f t="shared" ref="A449:A456" ca="1" si="84">OFFSET(A449,-1,0,1,1)+1</f>
        <v>146</v>
      </c>
      <c r="B449" s="192" t="str">
        <f ca="1">IF(AND(VLOOKUP(A449,入力シート➁!$A:$B,COLUMN(入力シート➁!$B$5),0)=0,AU449=""),"",IF(AND(VLOOKUP(A449,入力シート➁!$A:$B,COLUMN(入力シート➁!$B$5),0)=0,AU449&lt;&gt;""),IFERROR(IF(AND(OFFSET(B449,-2,0,1,1)=$B$14,OFFSET(B449,-19,0,1,1)="　　　　　　　〃"),OFFSET(B449,-20,0,1,1),IF(AND(OFFSET(B449,-2,0,1,1)=$B$14,OFFSET(B449,-19,0,1,1)&lt;&gt;"　　　　　　　〃"),OFFSET(B449,-19,0,1,1),"　　　　　　　〃")),"　　　　　　　〃"),(VLOOKUP(A449,入力シート➁!$A:$B,COLUMN(入力シート➁!$B$5),0))))</f>
        <v/>
      </c>
      <c r="C449" s="193"/>
      <c r="D449" s="193"/>
      <c r="E449" s="193"/>
      <c r="F449" s="193"/>
      <c r="G449" s="193"/>
      <c r="H449" s="193"/>
      <c r="I449" s="193"/>
      <c r="J449" s="194"/>
      <c r="K449" s="121" t="str">
        <f ca="1">IF(M449="","",IFERROR(VLOOKUP($A449,入力シート➁!$A:$R,COLUMN(入力シート➁!$C$7),0),""))</f>
        <v/>
      </c>
      <c r="L449" s="122" t="str">
        <f ca="1">IF(OR(P449="",VLOOKUP(A449,入力シート➁!$A:$R,COLUMN(入力シート➁!D440),0)=0),"",VLOOKUP(A449,入力シート➁!$A:$R,COLUMN(入力シート➁!D440),0))</f>
        <v/>
      </c>
      <c r="M449" s="123" t="str">
        <f ca="1">IF(L449="","",VLOOKUP($A449,入力シート➁!$A:$R,COLUMN(入力シート➁!$E$7),0))</f>
        <v/>
      </c>
      <c r="N449" s="195" t="str">
        <f t="shared" ca="1" si="80"/>
        <v/>
      </c>
      <c r="O449" s="196"/>
      <c r="P449" s="197" t="str">
        <f ca="1">IF(VLOOKUP($A449,入力シート➁!$A:$R,COLUMN(入力シート➁!F440),0)=0,"",IF(VLOOKUP($A449,入力シート➁!$A:$R,COLUMN(入力シート➁!F440),0)&lt;0,"("&amp;-VLOOKUP($A449,入力シート➁!$A:$R,COLUMN(入力シート➁!F440),0)&amp;VLOOKUP($A449,入力シート➁!$A:$R,COLUMN(入力シート➁!G440),0)&amp;")",VLOOKUP($A449,入力シート➁!$A:$R,COLUMN(入力シート➁!F440),0)))</f>
        <v/>
      </c>
      <c r="Q449" s="198"/>
      <c r="R449" s="198"/>
      <c r="S449" s="124" t="str">
        <f ca="1">IF(OR(P449="",COUNT(P449)=0),"",VLOOKUP(A449,入力シート➁!$A:$R,COLUMN(入力シート➁!G440),0))</f>
        <v/>
      </c>
      <c r="T449" s="121" t="str">
        <f ca="1">IF(V449="","",IFERROR(VLOOKUP($A449,入力シート➁!$A:$R,COLUMN(入力シート➁!$C$7),0),""))</f>
        <v/>
      </c>
      <c r="U449" s="125" t="str">
        <f ca="1">IF(OR(Y449="",VLOOKUP(A449,入力シート➁!$A:$R,COLUMN(入力シート➁!D440),0)=0),"",VLOOKUP(A449,入力シート➁!$A:$R,COLUMN(入力シート➁!D440),0))</f>
        <v/>
      </c>
      <c r="V449" s="123" t="str">
        <f ca="1">IF(U449="","",VLOOKUP($A449,入力シート➁!$A:$R,COLUMN(入力シート➁!$E$7),0))</f>
        <v/>
      </c>
      <c r="W449" s="195" t="str">
        <f t="shared" ca="1" si="81"/>
        <v/>
      </c>
      <c r="X449" s="199"/>
      <c r="Y449" s="197" t="str">
        <f ca="1">IF(VLOOKUP($A449,入力シート➁!$A:$R,COLUMN(入力シート➁!H440),0)=0,"",IF(VLOOKUP($A449,入力シート➁!$A:$R,COLUMN(入力シート➁!H440),0)&lt;0,"("&amp;-VLOOKUP($A449,入力シート➁!$A:$R,COLUMN(入力シート➁!H440),0)&amp;VLOOKUP($A449,入力シート➁!$A:$R,COLUMN(入力シート➁!I440),0)&amp;")",VLOOKUP($A449,入力シート➁!$A:$R,COLUMN(入力シート➁!H440),0)))</f>
        <v/>
      </c>
      <c r="Z449" s="198"/>
      <c r="AA449" s="198"/>
      <c r="AB449" s="124" t="str">
        <f ca="1">IF(OR(Y449="",COUNT(Y449)=0),"",VLOOKUP($A449,入力シート➁!$A:$R,COLUMN(入力シート➁!G440),0))</f>
        <v/>
      </c>
      <c r="AC449" s="121" t="str">
        <f ca="1">IF(AE449="","",IFERROR(VLOOKUP($A449,入力シート➁!$A:$R,COLUMN(入力シート➁!$C$7),0),""))</f>
        <v/>
      </c>
      <c r="AD449" s="125" t="str">
        <f ca="1">IF(OR(AH449="",VLOOKUP(A449,入力シート➁!$A:$R,COLUMN(入力シート➁!D440),0)=0),"",VLOOKUP(A449,入力シート➁!$A:$R,COLUMN(入力シート➁!D440),0))</f>
        <v/>
      </c>
      <c r="AE449" s="123" t="str">
        <f ca="1">IF(AD449="","",VLOOKUP($A449,入力シート➁!$A:$R,COLUMN(入力シート➁!$E$7),0))</f>
        <v/>
      </c>
      <c r="AF449" s="195" t="str">
        <f t="shared" ca="1" si="82"/>
        <v/>
      </c>
      <c r="AG449" s="199"/>
      <c r="AH449" s="197" t="str">
        <f ca="1">IF(VLOOKUP($A449,入力シート➁!$A:$R,COLUMN(入力シート➁!J440),0)=0,"",IF(VLOOKUP($A449,入力シート➁!$A:$R,COLUMN(入力シート➁!J440),0)&lt;0,"("&amp;-VLOOKUP($A449,入力シート➁!$A:$R,COLUMN(入力シート➁!J440),0)&amp;VLOOKUP($A449,入力シート➁!$A:$R,COLUMN(入力シート➁!K440),0)&amp;")",VLOOKUP($A449,入力シート➁!$A:$R,COLUMN(入力シート➁!J440),0)))</f>
        <v/>
      </c>
      <c r="AI449" s="198"/>
      <c r="AJ449" s="198"/>
      <c r="AK449" s="124" t="str">
        <f ca="1">IF(OR(AH449="",COUNT(AH449)=0),"",VLOOKUP($A449,入力シート➁!$A:$R,COLUMN(入力シート➁!G440),0))</f>
        <v/>
      </c>
      <c r="AL449" s="121" t="str">
        <f ca="1">IF(AN449="","",IFERROR(VLOOKUP($A449,入力シート➁!$A:$R,COLUMN(入力シート➁!$C$7),0),""))</f>
        <v/>
      </c>
      <c r="AM449" s="125" t="str">
        <f ca="1">IF(OR(AQ449=0,AQ449="",VLOOKUP(A449,入力シート➁!$A:$R,COLUMN(入力シート➁!D440),0)=0),"",VLOOKUP(A449,入力シート➁!$A:$R,COLUMN(入力シート➁!D440),0))</f>
        <v/>
      </c>
      <c r="AN449" s="123" t="str">
        <f ca="1">IF(AM449="","",VLOOKUP($A449,入力シート➁!$A:$R,COLUMN(入力シート➁!$E$7),0))</f>
        <v/>
      </c>
      <c r="AO449" s="195" t="str">
        <f t="shared" ca="1" si="83"/>
        <v/>
      </c>
      <c r="AP449" s="199"/>
      <c r="AQ449" s="197" t="str">
        <f ca="1">IF(AND(VLOOKUP($A449,入力シート➁!$A:$R,COLUMN(入力シート➁!L440),0)=0,VLOOKUP($A449,入力シート➁!$A:$R,COLUMN(入力シート➁!B440),0)=""),"",IF(VLOOKUP($A449,入力シート➁!$A:$R,COLUMN(入力シート➁!L440),0)&lt;0,"("&amp;-VLOOKUP($A449,入力シート➁!$A:$R,COLUMN(入力シート➁!L440),0)&amp;VLOOKUP($A449,入力シート➁!$A:$R,COLUMN(入力シート➁!M440),0)&amp;")",VLOOKUP($A449,入力シート➁!$A:$R,COLUMN(入力シート➁!L440),0)))</f>
        <v/>
      </c>
      <c r="AR449" s="198"/>
      <c r="AS449" s="198"/>
      <c r="AT449" s="124" t="str">
        <f ca="1">IF(OR(AQ449="",COUNT(AQ449)=0),"",VLOOKUP($A449,入力シート➁!$A:$R,COLUMN(入力シート➁!G440),0))</f>
        <v/>
      </c>
      <c r="AU449" s="200" t="str">
        <f ca="1">IF(VLOOKUP(A449,入力シート➁!$A:$R,COLUMN(入力シート➁!R440),0)=0,"",VLOOKUP(A449,入力シート➁!$A:$R,COLUMN(入力シート➁!R440),0))</f>
        <v/>
      </c>
      <c r="AV449" s="200"/>
      <c r="AW449" s="200"/>
      <c r="AX449" s="200"/>
      <c r="AY449" s="200"/>
      <c r="AZ449" s="200"/>
      <c r="BA449" s="200"/>
      <c r="BB449" s="200"/>
      <c r="BC449" s="200"/>
      <c r="BE449" s="17" t="str">
        <f ca="1">IF($B448="","非表示","表示")</f>
        <v>非表示</v>
      </c>
    </row>
    <row r="450" spans="1:57" ht="46.5" customHeight="1">
      <c r="A450" s="17">
        <f t="shared" ca="1" si="84"/>
        <v>147</v>
      </c>
      <c r="B450" s="192" t="str">
        <f ca="1">IF(AND(VLOOKUP(A450,入力シート➁!$A:$B,COLUMN(入力シート➁!$B$5),0)=0,AU450=""),"",IF(AND(VLOOKUP(A450,入力シート➁!$A:$B,COLUMN(入力シート➁!$B$5),0)=0,AU450&lt;&gt;""),IFERROR(IF(AND(OFFSET(B450,-2,0,1,1)=$B$14,OFFSET(B450,-19,0,1,1)="　　　　　　　〃"),OFFSET(B450,-20,0,1,1),IF(AND(OFFSET(B450,-2,0,1,1)=$B$14,OFFSET(B450,-19,0,1,1)&lt;&gt;"　　　　　　　〃"),OFFSET(B450,-19,0,1,1),"　　　　　　　〃")),"　　　　　　　〃"),(VLOOKUP(A450,入力シート➁!$A:$B,COLUMN(入力シート➁!$B$5),0))))</f>
        <v/>
      </c>
      <c r="C450" s="193"/>
      <c r="D450" s="193"/>
      <c r="E450" s="193"/>
      <c r="F450" s="193"/>
      <c r="G450" s="193"/>
      <c r="H450" s="193"/>
      <c r="I450" s="193"/>
      <c r="J450" s="194"/>
      <c r="K450" s="121" t="str">
        <f ca="1">IF(M450="","",IFERROR(VLOOKUP($A450,入力シート➁!$A:$R,COLUMN(入力シート➁!$C$7),0),""))</f>
        <v/>
      </c>
      <c r="L450" s="122" t="str">
        <f ca="1">IF(OR(P450="",VLOOKUP(A450,入力シート➁!$A:$R,COLUMN(入力シート➁!D441),0)=0),"",VLOOKUP(A450,入力シート➁!$A:$R,COLUMN(入力シート➁!D441),0))</f>
        <v/>
      </c>
      <c r="M450" s="123" t="str">
        <f ca="1">IF(L450="","",VLOOKUP($A450,入力シート➁!$A:$R,COLUMN(入力シート➁!$E$7),0))</f>
        <v/>
      </c>
      <c r="N450" s="195" t="str">
        <f t="shared" ca="1" si="80"/>
        <v/>
      </c>
      <c r="O450" s="196"/>
      <c r="P450" s="197" t="str">
        <f ca="1">IF(VLOOKUP($A450,入力シート➁!$A:$R,COLUMN(入力シート➁!F441),0)=0,"",IF(VLOOKUP($A450,入力シート➁!$A:$R,COLUMN(入力シート➁!F441),0)&lt;0,"("&amp;-VLOOKUP($A450,入力シート➁!$A:$R,COLUMN(入力シート➁!F441),0)&amp;VLOOKUP($A450,入力シート➁!$A:$R,COLUMN(入力シート➁!G441),0)&amp;")",VLOOKUP($A450,入力シート➁!$A:$R,COLUMN(入力シート➁!F441),0)))</f>
        <v/>
      </c>
      <c r="Q450" s="198"/>
      <c r="R450" s="198"/>
      <c r="S450" s="124" t="str">
        <f ca="1">IF(OR(P450="",COUNT(P450)=0),"",VLOOKUP(A450,入力シート➁!$A:$R,COLUMN(入力シート➁!G441),0))</f>
        <v/>
      </c>
      <c r="T450" s="121" t="str">
        <f ca="1">IF(V450="","",IFERROR(VLOOKUP($A450,入力シート➁!$A:$R,COLUMN(入力シート➁!$C$7),0),""))</f>
        <v/>
      </c>
      <c r="U450" s="125" t="str">
        <f ca="1">IF(OR(Y450="",VLOOKUP(A450,入力シート➁!$A:$R,COLUMN(入力シート➁!D441),0)=0),"",VLOOKUP(A450,入力シート➁!$A:$R,COLUMN(入力シート➁!D441),0))</f>
        <v/>
      </c>
      <c r="V450" s="123" t="str">
        <f ca="1">IF(U450="","",VLOOKUP($A450,入力シート➁!$A:$R,COLUMN(入力シート➁!$E$7),0))</f>
        <v/>
      </c>
      <c r="W450" s="195" t="str">
        <f t="shared" ca="1" si="81"/>
        <v/>
      </c>
      <c r="X450" s="199"/>
      <c r="Y450" s="197" t="str">
        <f ca="1">IF(VLOOKUP($A450,入力シート➁!$A:$R,COLUMN(入力シート➁!H441),0)=0,"",IF(VLOOKUP($A450,入力シート➁!$A:$R,COLUMN(入力シート➁!H441),0)&lt;0,"("&amp;-VLOOKUP($A450,入力シート➁!$A:$R,COLUMN(入力シート➁!H441),0)&amp;VLOOKUP($A450,入力シート➁!$A:$R,COLUMN(入力シート➁!I441),0)&amp;")",VLOOKUP($A450,入力シート➁!$A:$R,COLUMN(入力シート➁!H441),0)))</f>
        <v/>
      </c>
      <c r="Z450" s="198"/>
      <c r="AA450" s="198"/>
      <c r="AB450" s="124" t="str">
        <f ca="1">IF(OR(Y450="",COUNT(Y450)=0),"",VLOOKUP($A450,入力シート➁!$A:$R,COLUMN(入力シート➁!G441),0))</f>
        <v/>
      </c>
      <c r="AC450" s="121" t="str">
        <f ca="1">IF(AE450="","",IFERROR(VLOOKUP($A450,入力シート➁!$A:$R,COLUMN(入力シート➁!$C$7),0),""))</f>
        <v/>
      </c>
      <c r="AD450" s="125" t="str">
        <f ca="1">IF(OR(AH450="",VLOOKUP(A450,入力シート➁!$A:$R,COLUMN(入力シート➁!D441),0)=0),"",VLOOKUP(A450,入力シート➁!$A:$R,COLUMN(入力シート➁!D441),0))</f>
        <v/>
      </c>
      <c r="AE450" s="123" t="str">
        <f ca="1">IF(AD450="","",VLOOKUP($A450,入力シート➁!$A:$R,COLUMN(入力シート➁!$E$7),0))</f>
        <v/>
      </c>
      <c r="AF450" s="195" t="str">
        <f t="shared" ca="1" si="82"/>
        <v/>
      </c>
      <c r="AG450" s="199"/>
      <c r="AH450" s="197" t="str">
        <f ca="1">IF(VLOOKUP($A450,入力シート➁!$A:$R,COLUMN(入力シート➁!J441),0)=0,"",IF(VLOOKUP($A450,入力シート➁!$A:$R,COLUMN(入力シート➁!J441),0)&lt;0,"("&amp;-VLOOKUP($A450,入力シート➁!$A:$R,COLUMN(入力シート➁!J441),0)&amp;VLOOKUP($A450,入力シート➁!$A:$R,COLUMN(入力シート➁!K441),0)&amp;")",VLOOKUP($A450,入力シート➁!$A:$R,COLUMN(入力シート➁!J441),0)))</f>
        <v/>
      </c>
      <c r="AI450" s="198"/>
      <c r="AJ450" s="198"/>
      <c r="AK450" s="124" t="str">
        <f ca="1">IF(OR(AH450="",COUNT(AH450)=0),"",VLOOKUP($A450,入力シート➁!$A:$R,COLUMN(入力シート➁!G441),0))</f>
        <v/>
      </c>
      <c r="AL450" s="121" t="str">
        <f ca="1">IF(AN450="","",IFERROR(VLOOKUP($A450,入力シート➁!$A:$R,COLUMN(入力シート➁!$C$7),0),""))</f>
        <v/>
      </c>
      <c r="AM450" s="125" t="str">
        <f ca="1">IF(OR(AQ450=0,AQ450="",VLOOKUP(A450,入力シート➁!$A:$R,COLUMN(入力シート➁!D441),0)=0),"",VLOOKUP(A450,入力シート➁!$A:$R,COLUMN(入力シート➁!D441),0))</f>
        <v/>
      </c>
      <c r="AN450" s="123" t="str">
        <f ca="1">IF(AM450="","",VLOOKUP($A450,入力シート➁!$A:$R,COLUMN(入力シート➁!$E$7),0))</f>
        <v/>
      </c>
      <c r="AO450" s="195" t="str">
        <f t="shared" ca="1" si="83"/>
        <v/>
      </c>
      <c r="AP450" s="199"/>
      <c r="AQ450" s="197" t="str">
        <f ca="1">IF(AND(VLOOKUP($A450,入力シート➁!$A:$R,COLUMN(入力シート➁!L441),0)=0,VLOOKUP($A450,入力シート➁!$A:$R,COLUMN(入力シート➁!B441),0)=""),"",IF(VLOOKUP($A450,入力シート➁!$A:$R,COLUMN(入力シート➁!L441),0)&lt;0,"("&amp;-VLOOKUP($A450,入力シート➁!$A:$R,COLUMN(入力シート➁!L441),0)&amp;VLOOKUP($A450,入力シート➁!$A:$R,COLUMN(入力シート➁!M441),0)&amp;")",VLOOKUP($A450,入力シート➁!$A:$R,COLUMN(入力シート➁!L441),0)))</f>
        <v/>
      </c>
      <c r="AR450" s="198"/>
      <c r="AS450" s="198"/>
      <c r="AT450" s="124" t="str">
        <f ca="1">IF(OR(AQ450="",COUNT(AQ450)=0),"",VLOOKUP($A450,入力シート➁!$A:$R,COLUMN(入力シート➁!G441),0))</f>
        <v/>
      </c>
      <c r="AU450" s="200" t="str">
        <f ca="1">IF(VLOOKUP(A450,入力シート➁!$A:$R,COLUMN(入力シート➁!R441),0)=0,"",VLOOKUP(A450,入力シート➁!$A:$R,COLUMN(入力シート➁!R441),0))</f>
        <v/>
      </c>
      <c r="AV450" s="200"/>
      <c r="AW450" s="200"/>
      <c r="AX450" s="200"/>
      <c r="AY450" s="200"/>
      <c r="AZ450" s="200"/>
      <c r="BA450" s="200"/>
      <c r="BB450" s="200"/>
      <c r="BC450" s="200"/>
      <c r="BE450" s="17" t="str">
        <f ca="1">IF($B448="","非表示","表示")</f>
        <v>非表示</v>
      </c>
    </row>
    <row r="451" spans="1:57" ht="46.5" customHeight="1">
      <c r="A451" s="17">
        <f t="shared" ca="1" si="84"/>
        <v>148</v>
      </c>
      <c r="B451" s="192" t="str">
        <f ca="1">IF(AND(VLOOKUP(A451,入力シート➁!$A:$B,COLUMN(入力シート➁!$B$5),0)=0,AU451=""),"",IF(AND(VLOOKUP(A451,入力シート➁!$A:$B,COLUMN(入力シート➁!$B$5),0)=0,AU451&lt;&gt;""),IFERROR(IF(AND(OFFSET(B451,-2,0,1,1)=$B$14,OFFSET(B451,-19,0,1,1)="　　　　　　　〃"),OFFSET(B451,-20,0,1,1),IF(AND(OFFSET(B451,-2,0,1,1)=$B$14,OFFSET(B451,-19,0,1,1)&lt;&gt;"　　　　　　　〃"),OFFSET(B451,-19,0,1,1),"　　　　　　　〃")),"　　　　　　　〃"),(VLOOKUP(A451,入力シート➁!$A:$B,COLUMN(入力シート➁!$B$5),0))))</f>
        <v/>
      </c>
      <c r="C451" s="193"/>
      <c r="D451" s="193"/>
      <c r="E451" s="193"/>
      <c r="F451" s="193"/>
      <c r="G451" s="193"/>
      <c r="H451" s="193"/>
      <c r="I451" s="193"/>
      <c r="J451" s="194"/>
      <c r="K451" s="121" t="str">
        <f ca="1">IF(M451="","",IFERROR(VLOOKUP($A451,入力シート➁!$A:$R,COLUMN(入力シート➁!$C$7),0),""))</f>
        <v/>
      </c>
      <c r="L451" s="122" t="str">
        <f ca="1">IF(OR(P451="",VLOOKUP(A451,入力シート➁!$A:$R,COLUMN(入力シート➁!D442),0)=0),"",VLOOKUP(A451,入力シート➁!$A:$R,COLUMN(入力シート➁!D442),0))</f>
        <v/>
      </c>
      <c r="M451" s="123" t="str">
        <f ca="1">IF(L451="","",VLOOKUP($A451,入力シート➁!$A:$R,COLUMN(入力シート➁!$E$7),0))</f>
        <v/>
      </c>
      <c r="N451" s="195" t="str">
        <f t="shared" ca="1" si="80"/>
        <v/>
      </c>
      <c r="O451" s="196"/>
      <c r="P451" s="197" t="str">
        <f ca="1">IF(VLOOKUP($A451,入力シート➁!$A:$R,COLUMN(入力シート➁!F442),0)=0,"",IF(VLOOKUP($A451,入力シート➁!$A:$R,COLUMN(入力シート➁!F442),0)&lt;0,"("&amp;-VLOOKUP($A451,入力シート➁!$A:$R,COLUMN(入力シート➁!F442),0)&amp;VLOOKUP($A451,入力シート➁!$A:$R,COLUMN(入力シート➁!G442),0)&amp;")",VLOOKUP($A451,入力シート➁!$A:$R,COLUMN(入力シート➁!F442),0)))</f>
        <v/>
      </c>
      <c r="Q451" s="198"/>
      <c r="R451" s="198"/>
      <c r="S451" s="124" t="str">
        <f ca="1">IF(OR(P451="",COUNT(P451)=0),"",VLOOKUP(A451,入力シート➁!$A:$R,COLUMN(入力シート➁!G442),0))</f>
        <v/>
      </c>
      <c r="T451" s="121" t="str">
        <f ca="1">IF(V451="","",IFERROR(VLOOKUP($A451,入力シート➁!$A:$R,COLUMN(入力シート➁!$C$7),0),""))</f>
        <v/>
      </c>
      <c r="U451" s="125" t="str">
        <f ca="1">IF(OR(Y451="",VLOOKUP(A451,入力シート➁!$A:$R,COLUMN(入力シート➁!D442),0)=0),"",VLOOKUP(A451,入力シート➁!$A:$R,COLUMN(入力シート➁!D442),0))</f>
        <v/>
      </c>
      <c r="V451" s="123" t="str">
        <f ca="1">IF(U451="","",VLOOKUP($A451,入力シート➁!$A:$R,COLUMN(入力シート➁!$E$7),0))</f>
        <v/>
      </c>
      <c r="W451" s="195" t="str">
        <f t="shared" ca="1" si="81"/>
        <v/>
      </c>
      <c r="X451" s="199"/>
      <c r="Y451" s="197" t="str">
        <f ca="1">IF(VLOOKUP($A451,入力シート➁!$A:$R,COLUMN(入力シート➁!H442),0)=0,"",IF(VLOOKUP($A451,入力シート➁!$A:$R,COLUMN(入力シート➁!H442),0)&lt;0,"("&amp;-VLOOKUP($A451,入力シート➁!$A:$R,COLUMN(入力シート➁!H442),0)&amp;VLOOKUP($A451,入力シート➁!$A:$R,COLUMN(入力シート➁!I442),0)&amp;")",VLOOKUP($A451,入力シート➁!$A:$R,COLUMN(入力シート➁!H442),0)))</f>
        <v/>
      </c>
      <c r="Z451" s="198"/>
      <c r="AA451" s="198"/>
      <c r="AB451" s="124" t="str">
        <f ca="1">IF(OR(Y451="",COUNT(Y451)=0),"",VLOOKUP($A451,入力シート➁!$A:$R,COLUMN(入力シート➁!G442),0))</f>
        <v/>
      </c>
      <c r="AC451" s="121" t="str">
        <f ca="1">IF(AE451="","",IFERROR(VLOOKUP($A451,入力シート➁!$A:$R,COLUMN(入力シート➁!$C$7),0),""))</f>
        <v/>
      </c>
      <c r="AD451" s="125" t="str">
        <f ca="1">IF(OR(AH451="",VLOOKUP(A451,入力シート➁!$A:$R,COLUMN(入力シート➁!D442),0)=0),"",VLOOKUP(A451,入力シート➁!$A:$R,COLUMN(入力シート➁!D442),0))</f>
        <v/>
      </c>
      <c r="AE451" s="123" t="str">
        <f ca="1">IF(AD451="","",VLOOKUP($A451,入力シート➁!$A:$R,COLUMN(入力シート➁!$E$7),0))</f>
        <v/>
      </c>
      <c r="AF451" s="195" t="str">
        <f t="shared" ca="1" si="82"/>
        <v/>
      </c>
      <c r="AG451" s="199"/>
      <c r="AH451" s="197" t="str">
        <f ca="1">IF(VLOOKUP($A451,入力シート➁!$A:$R,COLUMN(入力シート➁!J442),0)=0,"",IF(VLOOKUP($A451,入力シート➁!$A:$R,COLUMN(入力シート➁!J442),0)&lt;0,"("&amp;-VLOOKUP($A451,入力シート➁!$A:$R,COLUMN(入力シート➁!J442),0)&amp;VLOOKUP($A451,入力シート➁!$A:$R,COLUMN(入力シート➁!K442),0)&amp;")",VLOOKUP($A451,入力シート➁!$A:$R,COLUMN(入力シート➁!J442),0)))</f>
        <v/>
      </c>
      <c r="AI451" s="198"/>
      <c r="AJ451" s="198"/>
      <c r="AK451" s="124" t="str">
        <f ca="1">IF(OR(AH451="",COUNT(AH451)=0),"",VLOOKUP($A451,入力シート➁!$A:$R,COLUMN(入力シート➁!G442),0))</f>
        <v/>
      </c>
      <c r="AL451" s="121" t="str">
        <f ca="1">IF(AN451="","",IFERROR(VLOOKUP($A451,入力シート➁!$A:$R,COLUMN(入力シート➁!$C$7),0),""))</f>
        <v/>
      </c>
      <c r="AM451" s="125" t="str">
        <f ca="1">IF(OR(AQ451=0,AQ451="",VLOOKUP(A451,入力シート➁!$A:$R,COLUMN(入力シート➁!D442),0)=0),"",VLOOKUP(A451,入力シート➁!$A:$R,COLUMN(入力シート➁!D442),0))</f>
        <v/>
      </c>
      <c r="AN451" s="123" t="str">
        <f ca="1">IF(AM451="","",VLOOKUP($A451,入力シート➁!$A:$R,COLUMN(入力シート➁!$E$7),0))</f>
        <v/>
      </c>
      <c r="AO451" s="195" t="str">
        <f t="shared" ca="1" si="83"/>
        <v/>
      </c>
      <c r="AP451" s="199"/>
      <c r="AQ451" s="197" t="str">
        <f ca="1">IF(AND(VLOOKUP($A451,入力シート➁!$A:$R,COLUMN(入力シート➁!L442),0)=0,VLOOKUP($A451,入力シート➁!$A:$R,COLUMN(入力シート➁!B442),0)=""),"",IF(VLOOKUP($A451,入力シート➁!$A:$R,COLUMN(入力シート➁!L442),0)&lt;0,"("&amp;-VLOOKUP($A451,入力シート➁!$A:$R,COLUMN(入力シート➁!L442),0)&amp;VLOOKUP($A451,入力シート➁!$A:$R,COLUMN(入力シート➁!M442),0)&amp;")",VLOOKUP($A451,入力シート➁!$A:$R,COLUMN(入力シート➁!L442),0)))</f>
        <v/>
      </c>
      <c r="AR451" s="198"/>
      <c r="AS451" s="198"/>
      <c r="AT451" s="124" t="str">
        <f ca="1">IF(OR(AQ451="",COUNT(AQ451)=0),"",VLOOKUP($A451,入力シート➁!$A:$R,COLUMN(入力シート➁!G442),0))</f>
        <v/>
      </c>
      <c r="AU451" s="200" t="str">
        <f ca="1">IF(VLOOKUP(A451,入力シート➁!$A:$R,COLUMN(入力シート➁!R442),0)=0,"",VLOOKUP(A451,入力シート➁!$A:$R,COLUMN(入力シート➁!R442),0))</f>
        <v/>
      </c>
      <c r="AV451" s="200"/>
      <c r="AW451" s="200"/>
      <c r="AX451" s="200"/>
      <c r="AY451" s="200"/>
      <c r="AZ451" s="200"/>
      <c r="BA451" s="200"/>
      <c r="BB451" s="200"/>
      <c r="BC451" s="200"/>
      <c r="BE451" s="17" t="str">
        <f ca="1">IF($B448="","非表示","表示")</f>
        <v>非表示</v>
      </c>
    </row>
    <row r="452" spans="1:57" ht="46.5" customHeight="1">
      <c r="A452" s="17">
        <f t="shared" ca="1" si="84"/>
        <v>149</v>
      </c>
      <c r="B452" s="192" t="str">
        <f ca="1">IF(AND(VLOOKUP(A452,入力シート➁!$A:$B,COLUMN(入力シート➁!$B$5),0)=0,AU452=""),"",IF(AND(VLOOKUP(A452,入力シート➁!$A:$B,COLUMN(入力シート➁!$B$5),0)=0,AU452&lt;&gt;""),IFERROR(IF(AND(OFFSET(B452,-2,0,1,1)=$B$14,OFFSET(B452,-19,0,1,1)="　　　　　　　〃"),OFFSET(B452,-20,0,1,1),IF(AND(OFFSET(B452,-2,0,1,1)=$B$14,OFFSET(B452,-19,0,1,1)&lt;&gt;"　　　　　　　〃"),OFFSET(B452,-19,0,1,1),"　　　　　　　〃")),"　　　　　　　〃"),(VLOOKUP(A452,入力シート➁!$A:$B,COLUMN(入力シート➁!$B$5),0))))</f>
        <v/>
      </c>
      <c r="C452" s="193"/>
      <c r="D452" s="193"/>
      <c r="E452" s="193"/>
      <c r="F452" s="193"/>
      <c r="G452" s="193"/>
      <c r="H452" s="193"/>
      <c r="I452" s="193"/>
      <c r="J452" s="194"/>
      <c r="K452" s="121" t="str">
        <f ca="1">IF(M452="","",IFERROR(VLOOKUP($A452,入力シート➁!$A:$R,COLUMN(入力シート➁!$C$7),0),""))</f>
        <v/>
      </c>
      <c r="L452" s="122" t="str">
        <f ca="1">IF(OR(P452="",VLOOKUP(A452,入力シート➁!$A:$R,COLUMN(入力シート➁!D443),0)=0),"",VLOOKUP(A452,入力シート➁!$A:$R,COLUMN(入力シート➁!D443),0))</f>
        <v/>
      </c>
      <c r="M452" s="123" t="str">
        <f ca="1">IF(L452="","",VLOOKUP($A452,入力シート➁!$A:$R,COLUMN(入力シート➁!$E$7),0))</f>
        <v/>
      </c>
      <c r="N452" s="195" t="str">
        <f t="shared" ca="1" si="80"/>
        <v/>
      </c>
      <c r="O452" s="196"/>
      <c r="P452" s="197" t="str">
        <f ca="1">IF(VLOOKUP($A452,入力シート➁!$A:$R,COLUMN(入力シート➁!F443),0)=0,"",IF(VLOOKUP($A452,入力シート➁!$A:$R,COLUMN(入力シート➁!F443),0)&lt;0,"("&amp;-VLOOKUP($A452,入力シート➁!$A:$R,COLUMN(入力シート➁!F443),0)&amp;VLOOKUP($A452,入力シート➁!$A:$R,COLUMN(入力シート➁!G443),0)&amp;")",VLOOKUP($A452,入力シート➁!$A:$R,COLUMN(入力シート➁!F443),0)))</f>
        <v/>
      </c>
      <c r="Q452" s="198"/>
      <c r="R452" s="198"/>
      <c r="S452" s="124" t="str">
        <f ca="1">IF(OR(P452="",COUNT(P452)=0),"",VLOOKUP(A452,入力シート➁!$A:$R,COLUMN(入力シート➁!G443),0))</f>
        <v/>
      </c>
      <c r="T452" s="121" t="str">
        <f ca="1">IF(V452="","",IFERROR(VLOOKUP($A452,入力シート➁!$A:$R,COLUMN(入力シート➁!$C$7),0),""))</f>
        <v/>
      </c>
      <c r="U452" s="125" t="str">
        <f ca="1">IF(OR(Y452="",VLOOKUP(A452,入力シート➁!$A:$R,COLUMN(入力シート➁!D443),0)=0),"",VLOOKUP(A452,入力シート➁!$A:$R,COLUMN(入力シート➁!D443),0))</f>
        <v/>
      </c>
      <c r="V452" s="123" t="str">
        <f ca="1">IF(U452="","",VLOOKUP($A452,入力シート➁!$A:$R,COLUMN(入力シート➁!$E$7),0))</f>
        <v/>
      </c>
      <c r="W452" s="195" t="str">
        <f t="shared" ca="1" si="81"/>
        <v/>
      </c>
      <c r="X452" s="199"/>
      <c r="Y452" s="197" t="str">
        <f ca="1">IF(VLOOKUP($A452,入力シート➁!$A:$R,COLUMN(入力シート➁!H443),0)=0,"",IF(VLOOKUP($A452,入力シート➁!$A:$R,COLUMN(入力シート➁!H443),0)&lt;0,"("&amp;-VLOOKUP($A452,入力シート➁!$A:$R,COLUMN(入力シート➁!H443),0)&amp;VLOOKUP($A452,入力シート➁!$A:$R,COLUMN(入力シート➁!I443),0)&amp;")",VLOOKUP($A452,入力シート➁!$A:$R,COLUMN(入力シート➁!H443),0)))</f>
        <v/>
      </c>
      <c r="Z452" s="198"/>
      <c r="AA452" s="198"/>
      <c r="AB452" s="124" t="str">
        <f ca="1">IF(OR(Y452="",COUNT(Y452)=0),"",VLOOKUP($A452,入力シート➁!$A:$R,COLUMN(入力シート➁!G443),0))</f>
        <v/>
      </c>
      <c r="AC452" s="121" t="str">
        <f ca="1">IF(AE452="","",IFERROR(VLOOKUP($A452,入力シート➁!$A:$R,COLUMN(入力シート➁!$C$7),0),""))</f>
        <v/>
      </c>
      <c r="AD452" s="125" t="str">
        <f ca="1">IF(OR(AH452="",VLOOKUP(A452,入力シート➁!$A:$R,COLUMN(入力シート➁!D443),0)=0),"",VLOOKUP(A452,入力シート➁!$A:$R,COLUMN(入力シート➁!D443),0))</f>
        <v/>
      </c>
      <c r="AE452" s="123" t="str">
        <f ca="1">IF(AD452="","",VLOOKUP($A452,入力シート➁!$A:$R,COLUMN(入力シート➁!$E$7),0))</f>
        <v/>
      </c>
      <c r="AF452" s="195" t="str">
        <f t="shared" ca="1" si="82"/>
        <v/>
      </c>
      <c r="AG452" s="199"/>
      <c r="AH452" s="197" t="str">
        <f ca="1">IF(VLOOKUP($A452,入力シート➁!$A:$R,COLUMN(入力シート➁!J443),0)=0,"",IF(VLOOKUP($A452,入力シート➁!$A:$R,COLUMN(入力シート➁!J443),0)&lt;0,"("&amp;-VLOOKUP($A452,入力シート➁!$A:$R,COLUMN(入力シート➁!J443),0)&amp;VLOOKUP($A452,入力シート➁!$A:$R,COLUMN(入力シート➁!K443),0)&amp;")",VLOOKUP($A452,入力シート➁!$A:$R,COLUMN(入力シート➁!J443),0)))</f>
        <v/>
      </c>
      <c r="AI452" s="198"/>
      <c r="AJ452" s="198"/>
      <c r="AK452" s="124" t="str">
        <f ca="1">IF(OR(AH452="",COUNT(AH452)=0),"",VLOOKUP($A452,入力シート➁!$A:$R,COLUMN(入力シート➁!G443),0))</f>
        <v/>
      </c>
      <c r="AL452" s="121" t="str">
        <f ca="1">IF(AN452="","",IFERROR(VLOOKUP($A452,入力シート➁!$A:$R,COLUMN(入力シート➁!$C$7),0),""))</f>
        <v/>
      </c>
      <c r="AM452" s="125" t="str">
        <f ca="1">IF(OR(AQ452=0,AQ452="",VLOOKUP(A452,入力シート➁!$A:$R,COLUMN(入力シート➁!D443),0)=0),"",VLOOKUP(A452,入力シート➁!$A:$R,COLUMN(入力シート➁!D443),0))</f>
        <v/>
      </c>
      <c r="AN452" s="123" t="str">
        <f ca="1">IF(AM452="","",VLOOKUP($A452,入力シート➁!$A:$R,COLUMN(入力シート➁!$E$7),0))</f>
        <v/>
      </c>
      <c r="AO452" s="195" t="str">
        <f t="shared" ca="1" si="83"/>
        <v/>
      </c>
      <c r="AP452" s="199"/>
      <c r="AQ452" s="197" t="str">
        <f ca="1">IF(AND(VLOOKUP($A452,入力シート➁!$A:$R,COLUMN(入力シート➁!L443),0)=0,VLOOKUP($A452,入力シート➁!$A:$R,COLUMN(入力シート➁!B443),0)=""),"",IF(VLOOKUP($A452,入力シート➁!$A:$R,COLUMN(入力シート➁!L443),0)&lt;0,"("&amp;-VLOOKUP($A452,入力シート➁!$A:$R,COLUMN(入力シート➁!L443),0)&amp;VLOOKUP($A452,入力シート➁!$A:$R,COLUMN(入力シート➁!M443),0)&amp;")",VLOOKUP($A452,入力シート➁!$A:$R,COLUMN(入力シート➁!L443),0)))</f>
        <v/>
      </c>
      <c r="AR452" s="198"/>
      <c r="AS452" s="198"/>
      <c r="AT452" s="124" t="str">
        <f ca="1">IF(OR(AQ452="",COUNT(AQ452)=0),"",VLOOKUP($A452,入力シート➁!$A:$R,COLUMN(入力シート➁!G443),0))</f>
        <v/>
      </c>
      <c r="AU452" s="200" t="str">
        <f ca="1">IF(VLOOKUP(A452,入力シート➁!$A:$R,COLUMN(入力シート➁!R443),0)=0,"",VLOOKUP(A452,入力シート➁!$A:$R,COLUMN(入力シート➁!R443),0))</f>
        <v/>
      </c>
      <c r="AV452" s="200"/>
      <c r="AW452" s="200"/>
      <c r="AX452" s="200"/>
      <c r="AY452" s="200"/>
      <c r="AZ452" s="200"/>
      <c r="BA452" s="200"/>
      <c r="BB452" s="200"/>
      <c r="BC452" s="200"/>
      <c r="BE452" s="17" t="str">
        <f ca="1">IF($B448="","非表示","表示")</f>
        <v>非表示</v>
      </c>
    </row>
    <row r="453" spans="1:57" ht="46.5" customHeight="1">
      <c r="A453" s="17">
        <f t="shared" ca="1" si="84"/>
        <v>150</v>
      </c>
      <c r="B453" s="192" t="str">
        <f ca="1">IF(AND(VLOOKUP(A453,入力シート➁!$A:$B,COLUMN(入力シート➁!$B$5),0)=0,AU453=""),"",IF(AND(VLOOKUP(A453,入力シート➁!$A:$B,COLUMN(入力シート➁!$B$5),0)=0,AU453&lt;&gt;""),IFERROR(IF(AND(OFFSET(B453,-2,0,1,1)=$B$14,OFFSET(B453,-19,0,1,1)="　　　　　　　〃"),OFFSET(B453,-20,0,1,1),IF(AND(OFFSET(B453,-2,0,1,1)=$B$14,OFFSET(B453,-19,0,1,1)&lt;&gt;"　　　　　　　〃"),OFFSET(B453,-19,0,1,1),"　　　　　　　〃")),"　　　　　　　〃"),(VLOOKUP(A453,入力シート➁!$A:$B,COLUMN(入力シート➁!$B$5),0))))</f>
        <v/>
      </c>
      <c r="C453" s="193"/>
      <c r="D453" s="193"/>
      <c r="E453" s="193"/>
      <c r="F453" s="193"/>
      <c r="G453" s="193"/>
      <c r="H453" s="193"/>
      <c r="I453" s="193"/>
      <c r="J453" s="194"/>
      <c r="K453" s="121" t="str">
        <f ca="1">IF(M453="","",IFERROR(VLOOKUP($A453,入力シート➁!$A:$R,COLUMN(入力シート➁!$C$7),0),""))</f>
        <v/>
      </c>
      <c r="L453" s="122" t="str">
        <f ca="1">IF(OR(P453="",VLOOKUP(A453,入力シート➁!$A:$R,COLUMN(入力シート➁!D444),0)=0),"",VLOOKUP(A453,入力シート➁!$A:$R,COLUMN(入力シート➁!D444),0))</f>
        <v/>
      </c>
      <c r="M453" s="123" t="str">
        <f ca="1">IF(L453="","",VLOOKUP($A453,入力シート➁!$A:$R,COLUMN(入力シート➁!$E$7),0))</f>
        <v/>
      </c>
      <c r="N453" s="195" t="str">
        <f t="shared" ca="1" si="80"/>
        <v/>
      </c>
      <c r="O453" s="196"/>
      <c r="P453" s="197" t="str">
        <f ca="1">IF(VLOOKUP($A453,入力シート➁!$A:$R,COLUMN(入力シート➁!F444),0)=0,"",IF(VLOOKUP($A453,入力シート➁!$A:$R,COLUMN(入力シート➁!F444),0)&lt;0,"("&amp;-VLOOKUP($A453,入力シート➁!$A:$R,COLUMN(入力シート➁!F444),0)&amp;VLOOKUP($A453,入力シート➁!$A:$R,COLUMN(入力シート➁!G444),0)&amp;")",VLOOKUP($A453,入力シート➁!$A:$R,COLUMN(入力シート➁!F444),0)))</f>
        <v/>
      </c>
      <c r="Q453" s="198"/>
      <c r="R453" s="198"/>
      <c r="S453" s="124" t="str">
        <f ca="1">IF(OR(P453="",COUNT(P453)=0),"",VLOOKUP(A453,入力シート➁!$A:$R,COLUMN(入力シート➁!G444),0))</f>
        <v/>
      </c>
      <c r="T453" s="121" t="str">
        <f ca="1">IF(V453="","",IFERROR(VLOOKUP($A453,入力シート➁!$A:$R,COLUMN(入力シート➁!$C$7),0),""))</f>
        <v/>
      </c>
      <c r="U453" s="125" t="str">
        <f ca="1">IF(OR(Y453="",VLOOKUP(A453,入力シート➁!$A:$R,COLUMN(入力シート➁!D444),0)=0),"",VLOOKUP(A453,入力シート➁!$A:$R,COLUMN(入力シート➁!D444),0))</f>
        <v/>
      </c>
      <c r="V453" s="123" t="str">
        <f ca="1">IF(U453="","",VLOOKUP($A453,入力シート➁!$A:$R,COLUMN(入力シート➁!$E$7),0))</f>
        <v/>
      </c>
      <c r="W453" s="195" t="str">
        <f t="shared" ca="1" si="81"/>
        <v/>
      </c>
      <c r="X453" s="199"/>
      <c r="Y453" s="197" t="str">
        <f ca="1">IF(VLOOKUP($A453,入力シート➁!$A:$R,COLUMN(入力シート➁!H444),0)=0,"",IF(VLOOKUP($A453,入力シート➁!$A:$R,COLUMN(入力シート➁!H444),0)&lt;0,"("&amp;-VLOOKUP($A453,入力シート➁!$A:$R,COLUMN(入力シート➁!H444),0)&amp;VLOOKUP($A453,入力シート➁!$A:$R,COLUMN(入力シート➁!I444),0)&amp;")",VLOOKUP($A453,入力シート➁!$A:$R,COLUMN(入力シート➁!H444),0)))</f>
        <v/>
      </c>
      <c r="Z453" s="198"/>
      <c r="AA453" s="198"/>
      <c r="AB453" s="124" t="str">
        <f ca="1">IF(OR(Y453="",COUNT(Y453)=0),"",VLOOKUP($A453,入力シート➁!$A:$R,COLUMN(入力シート➁!G444),0))</f>
        <v/>
      </c>
      <c r="AC453" s="121" t="str">
        <f ca="1">IF(AE453="","",IFERROR(VLOOKUP($A453,入力シート➁!$A:$R,COLUMN(入力シート➁!$C$7),0),""))</f>
        <v/>
      </c>
      <c r="AD453" s="125" t="str">
        <f ca="1">IF(OR(AH453="",VLOOKUP(A453,入力シート➁!$A:$R,COLUMN(入力シート➁!D444),0)=0),"",VLOOKUP(A453,入力シート➁!$A:$R,COLUMN(入力シート➁!D444),0))</f>
        <v/>
      </c>
      <c r="AE453" s="123" t="str">
        <f ca="1">IF(AD453="","",VLOOKUP($A453,入力シート➁!$A:$R,COLUMN(入力シート➁!$E$7),0))</f>
        <v/>
      </c>
      <c r="AF453" s="195" t="str">
        <f t="shared" ca="1" si="82"/>
        <v/>
      </c>
      <c r="AG453" s="199"/>
      <c r="AH453" s="197" t="str">
        <f ca="1">IF(VLOOKUP($A453,入力シート➁!$A:$R,COLUMN(入力シート➁!J444),0)=0,"",IF(VLOOKUP($A453,入力シート➁!$A:$R,COLUMN(入力シート➁!J444),0)&lt;0,"("&amp;-VLOOKUP($A453,入力シート➁!$A:$R,COLUMN(入力シート➁!J444),0)&amp;VLOOKUP($A453,入力シート➁!$A:$R,COLUMN(入力シート➁!K444),0)&amp;")",VLOOKUP($A453,入力シート➁!$A:$R,COLUMN(入力シート➁!J444),0)))</f>
        <v/>
      </c>
      <c r="AI453" s="198"/>
      <c r="AJ453" s="198"/>
      <c r="AK453" s="124" t="str">
        <f ca="1">IF(OR(AH453="",COUNT(AH453)=0),"",VLOOKUP($A453,入力シート➁!$A:$R,COLUMN(入力シート➁!G444),0))</f>
        <v/>
      </c>
      <c r="AL453" s="121" t="str">
        <f ca="1">IF(AN453="","",IFERROR(VLOOKUP($A453,入力シート➁!$A:$R,COLUMN(入力シート➁!$C$7),0),""))</f>
        <v/>
      </c>
      <c r="AM453" s="125" t="str">
        <f ca="1">IF(OR(AQ453=0,AQ453="",VLOOKUP(A453,入力シート➁!$A:$R,COLUMN(入力シート➁!D444),0)=0),"",VLOOKUP(A453,入力シート➁!$A:$R,COLUMN(入力シート➁!D444),0))</f>
        <v/>
      </c>
      <c r="AN453" s="123" t="str">
        <f ca="1">IF(AM453="","",VLOOKUP($A453,入力シート➁!$A:$R,COLUMN(入力シート➁!$E$7),0))</f>
        <v/>
      </c>
      <c r="AO453" s="195" t="str">
        <f t="shared" ca="1" si="83"/>
        <v/>
      </c>
      <c r="AP453" s="199"/>
      <c r="AQ453" s="197" t="str">
        <f ca="1">IF(AND(VLOOKUP($A453,入力シート➁!$A:$R,COLUMN(入力シート➁!L444),0)=0,VLOOKUP($A453,入力シート➁!$A:$R,COLUMN(入力シート➁!B444),0)=""),"",IF(VLOOKUP($A453,入力シート➁!$A:$R,COLUMN(入力シート➁!L444),0)&lt;0,"("&amp;-VLOOKUP($A453,入力シート➁!$A:$R,COLUMN(入力シート➁!L444),0)&amp;VLOOKUP($A453,入力シート➁!$A:$R,COLUMN(入力シート➁!M444),0)&amp;")",VLOOKUP($A453,入力シート➁!$A:$R,COLUMN(入力シート➁!L444),0)))</f>
        <v/>
      </c>
      <c r="AR453" s="198"/>
      <c r="AS453" s="198"/>
      <c r="AT453" s="124" t="str">
        <f ca="1">IF(OR(AQ453="",COUNT(AQ453)=0),"",VLOOKUP($A453,入力シート➁!$A:$R,COLUMN(入力シート➁!G444),0))</f>
        <v/>
      </c>
      <c r="AU453" s="200" t="str">
        <f ca="1">IF(VLOOKUP(A453,入力シート➁!$A:$R,COLUMN(入力シート➁!R444),0)=0,"",VLOOKUP(A453,入力シート➁!$A:$R,COLUMN(入力シート➁!R444),0))</f>
        <v/>
      </c>
      <c r="AV453" s="200"/>
      <c r="AW453" s="200"/>
      <c r="AX453" s="200"/>
      <c r="AY453" s="200"/>
      <c r="AZ453" s="200"/>
      <c r="BA453" s="200"/>
      <c r="BB453" s="200"/>
      <c r="BC453" s="200"/>
      <c r="BE453" s="17" t="str">
        <f ca="1">IF($B448="","非表示","表示")</f>
        <v>非表示</v>
      </c>
    </row>
    <row r="454" spans="1:57" ht="46.5" customHeight="1">
      <c r="A454" s="17">
        <f t="shared" ca="1" si="84"/>
        <v>151</v>
      </c>
      <c r="B454" s="192"/>
      <c r="C454" s="193"/>
      <c r="D454" s="193"/>
      <c r="E454" s="193"/>
      <c r="F454" s="193"/>
      <c r="G454" s="193"/>
      <c r="H454" s="193"/>
      <c r="I454" s="193"/>
      <c r="J454" s="194"/>
      <c r="K454" s="121"/>
      <c r="L454" s="122"/>
      <c r="M454" s="123"/>
      <c r="N454" s="195"/>
      <c r="O454" s="196"/>
      <c r="P454" s="197"/>
      <c r="Q454" s="198"/>
      <c r="R454" s="198"/>
      <c r="S454" s="124"/>
      <c r="T454" s="121"/>
      <c r="U454" s="125"/>
      <c r="V454" s="123"/>
      <c r="W454" s="195"/>
      <c r="X454" s="199"/>
      <c r="Y454" s="197"/>
      <c r="Z454" s="198"/>
      <c r="AA454" s="198"/>
      <c r="AB454" s="124"/>
      <c r="AC454" s="121"/>
      <c r="AD454" s="125"/>
      <c r="AE454" s="123"/>
      <c r="AF454" s="195"/>
      <c r="AG454" s="199"/>
      <c r="AH454" s="197"/>
      <c r="AI454" s="198"/>
      <c r="AJ454" s="198"/>
      <c r="AK454" s="124"/>
      <c r="AL454" s="121"/>
      <c r="AM454" s="125"/>
      <c r="AN454" s="123"/>
      <c r="AO454" s="195"/>
      <c r="AP454" s="199"/>
      <c r="AQ454" s="197"/>
      <c r="AR454" s="198"/>
      <c r="AS454" s="198"/>
      <c r="AT454" s="124"/>
      <c r="AU454" s="200"/>
      <c r="AV454" s="200"/>
      <c r="AW454" s="200"/>
      <c r="AX454" s="200"/>
      <c r="AY454" s="200"/>
      <c r="AZ454" s="200"/>
      <c r="BA454" s="200"/>
      <c r="BB454" s="200"/>
      <c r="BC454" s="200"/>
      <c r="BE454" s="17" t="str">
        <f ca="1">IF($B448="","非表示","表示")</f>
        <v>非表示</v>
      </c>
    </row>
    <row r="455" spans="1:57" ht="46.5" customHeight="1">
      <c r="A455" s="17">
        <f t="shared" ca="1" si="84"/>
        <v>152</v>
      </c>
      <c r="B455" s="192"/>
      <c r="C455" s="193"/>
      <c r="D455" s="193"/>
      <c r="E455" s="193"/>
      <c r="F455" s="193"/>
      <c r="G455" s="193"/>
      <c r="H455" s="193"/>
      <c r="I455" s="193"/>
      <c r="J455" s="194"/>
      <c r="K455" s="121"/>
      <c r="L455" s="122"/>
      <c r="M455" s="123"/>
      <c r="N455" s="195"/>
      <c r="O455" s="196"/>
      <c r="P455" s="197"/>
      <c r="Q455" s="198"/>
      <c r="R455" s="198"/>
      <c r="S455" s="124"/>
      <c r="T455" s="121"/>
      <c r="U455" s="125"/>
      <c r="V455" s="123"/>
      <c r="W455" s="195"/>
      <c r="X455" s="199"/>
      <c r="Y455" s="197"/>
      <c r="Z455" s="198"/>
      <c r="AA455" s="198"/>
      <c r="AB455" s="124"/>
      <c r="AC455" s="121"/>
      <c r="AD455" s="125"/>
      <c r="AE455" s="123"/>
      <c r="AF455" s="195"/>
      <c r="AG455" s="199"/>
      <c r="AH455" s="197"/>
      <c r="AI455" s="198"/>
      <c r="AJ455" s="198"/>
      <c r="AK455" s="124"/>
      <c r="AL455" s="121"/>
      <c r="AM455" s="125"/>
      <c r="AN455" s="123"/>
      <c r="AO455" s="195"/>
      <c r="AP455" s="199"/>
      <c r="AQ455" s="197"/>
      <c r="AR455" s="198"/>
      <c r="AS455" s="198"/>
      <c r="AT455" s="124"/>
      <c r="AU455" s="200"/>
      <c r="AV455" s="200"/>
      <c r="AW455" s="200"/>
      <c r="AX455" s="200"/>
      <c r="AY455" s="200"/>
      <c r="AZ455" s="200"/>
      <c r="BA455" s="200"/>
      <c r="BB455" s="200"/>
      <c r="BC455" s="200"/>
      <c r="BE455" s="17" t="str">
        <f ca="1">IF($B448="","非表示","表示")</f>
        <v>非表示</v>
      </c>
    </row>
    <row r="456" spans="1:57" ht="46.5" customHeight="1">
      <c r="A456" s="17">
        <f t="shared" ca="1" si="84"/>
        <v>153</v>
      </c>
      <c r="B456" s="192"/>
      <c r="C456" s="193"/>
      <c r="D456" s="193"/>
      <c r="E456" s="193"/>
      <c r="F456" s="193"/>
      <c r="G456" s="193"/>
      <c r="H456" s="193"/>
      <c r="I456" s="193"/>
      <c r="J456" s="194"/>
      <c r="K456" s="121"/>
      <c r="L456" s="122"/>
      <c r="M456" s="123"/>
      <c r="N456" s="195"/>
      <c r="O456" s="196"/>
      <c r="P456" s="197"/>
      <c r="Q456" s="198"/>
      <c r="R456" s="198"/>
      <c r="S456" s="124"/>
      <c r="T456" s="121"/>
      <c r="U456" s="125"/>
      <c r="V456" s="123"/>
      <c r="W456" s="195"/>
      <c r="X456" s="199"/>
      <c r="Y456" s="197"/>
      <c r="Z456" s="198"/>
      <c r="AA456" s="198"/>
      <c r="AB456" s="124"/>
      <c r="AC456" s="121"/>
      <c r="AD456" s="125"/>
      <c r="AE456" s="123"/>
      <c r="AF456" s="195"/>
      <c r="AG456" s="199"/>
      <c r="AH456" s="197"/>
      <c r="AI456" s="198"/>
      <c r="AJ456" s="198"/>
      <c r="AK456" s="124"/>
      <c r="AL456" s="121"/>
      <c r="AM456" s="125"/>
      <c r="AN456" s="123"/>
      <c r="AO456" s="195"/>
      <c r="AP456" s="199"/>
      <c r="AQ456" s="197"/>
      <c r="AR456" s="198"/>
      <c r="AS456" s="198"/>
      <c r="AT456" s="124"/>
      <c r="AU456" s="200"/>
      <c r="AV456" s="200"/>
      <c r="AW456" s="200"/>
      <c r="AX456" s="200"/>
      <c r="AY456" s="200"/>
      <c r="AZ456" s="200"/>
      <c r="BA456" s="200"/>
      <c r="BB456" s="200"/>
      <c r="BC456" s="200"/>
      <c r="BE456" s="17" t="str">
        <f ca="1">IF($B448="","非表示","表示")</f>
        <v>非表示</v>
      </c>
    </row>
    <row r="457" spans="1:57" ht="18.75" customHeight="1">
      <c r="B457" s="201" t="s">
        <v>66</v>
      </c>
      <c r="C457" s="201"/>
      <c r="D457" s="17" t="s">
        <v>67</v>
      </c>
      <c r="BE457" s="17" t="str">
        <f ca="1">IF($B448="","非表示","表示")</f>
        <v>非表示</v>
      </c>
    </row>
    <row r="458" spans="1:57" ht="18.75" customHeight="1">
      <c r="D458" s="17" t="s">
        <v>68</v>
      </c>
      <c r="BE458" s="17" t="str">
        <f ca="1">IF($B448="","非表示","表示")</f>
        <v>非表示</v>
      </c>
    </row>
    <row r="459" spans="1:57" ht="18.75" customHeight="1">
      <c r="D459" s="17" t="s">
        <v>69</v>
      </c>
      <c r="BE459" s="17" t="str">
        <f ca="1">IF($B448="","非表示","表示")</f>
        <v>非表示</v>
      </c>
    </row>
    <row r="460" spans="1:57" ht="18.75" customHeight="1">
      <c r="D460" s="17" t="s">
        <v>70</v>
      </c>
      <c r="BE460" s="17" t="str">
        <f ca="1">IF($B448="","非表示","表示")</f>
        <v>非表示</v>
      </c>
    </row>
  </sheetData>
  <sheetProtection algorithmName="SHA-512" hashValue="lPXD7+9SYyYQ6NnGV++i1gmLZulRPG/Iughrw7QixMOkZ9lM38mOuaC6z9XcMaKjXBamP9ZYAzubyKdVFXug0A==" saltValue="MTPZYo7hI0AEPA0kPx6hDQ==" spinCount="100000" sheet="1" objects="1" scenarios="1"/>
  <mergeCells count="2074">
    <mergeCell ref="V4:X4"/>
    <mergeCell ref="Y4:Z4"/>
    <mergeCell ref="AA4:AH4"/>
    <mergeCell ref="AT5:BB5"/>
    <mergeCell ref="AV6:BB6"/>
    <mergeCell ref="C7:L7"/>
    <mergeCell ref="AP8:BB8"/>
    <mergeCell ref="AP9:BB9"/>
    <mergeCell ref="T12:W12"/>
    <mergeCell ref="AA12:AB12"/>
    <mergeCell ref="K14:S14"/>
    <mergeCell ref="T14:AB14"/>
    <mergeCell ref="AC14:AK14"/>
    <mergeCell ref="AL14:AT14"/>
    <mergeCell ref="K15:M15"/>
    <mergeCell ref="N15:O15"/>
    <mergeCell ref="P15:S15"/>
    <mergeCell ref="T15:V15"/>
    <mergeCell ref="W15:X15"/>
    <mergeCell ref="Y15:AB15"/>
    <mergeCell ref="AC15:AE15"/>
    <mergeCell ref="AF15:AG15"/>
    <mergeCell ref="AH15:AK15"/>
    <mergeCell ref="AL15:AN15"/>
    <mergeCell ref="AO15:AP15"/>
    <mergeCell ref="AQ15:AT15"/>
    <mergeCell ref="B16:J16"/>
    <mergeCell ref="N16:O16"/>
    <mergeCell ref="P16:R16"/>
    <mergeCell ref="W16:X16"/>
    <mergeCell ref="Y16:AA16"/>
    <mergeCell ref="AF16:AG16"/>
    <mergeCell ref="AH16:AJ16"/>
    <mergeCell ref="AO16:AP16"/>
    <mergeCell ref="AQ16:AS16"/>
    <mergeCell ref="AU16:BC16"/>
    <mergeCell ref="B17:J17"/>
    <mergeCell ref="N17:O17"/>
    <mergeCell ref="P17:R17"/>
    <mergeCell ref="W17:X17"/>
    <mergeCell ref="Y17:AA17"/>
    <mergeCell ref="AF17:AG17"/>
    <mergeCell ref="AH17:AJ17"/>
    <mergeCell ref="AO17:AP17"/>
    <mergeCell ref="AQ17:AS17"/>
    <mergeCell ref="AU17:BC17"/>
    <mergeCell ref="B18:J18"/>
    <mergeCell ref="N18:O18"/>
    <mergeCell ref="P18:R18"/>
    <mergeCell ref="W18:X18"/>
    <mergeCell ref="Y18:AA18"/>
    <mergeCell ref="AF18:AG18"/>
    <mergeCell ref="AH18:AJ18"/>
    <mergeCell ref="AO18:AP18"/>
    <mergeCell ref="AQ18:AS18"/>
    <mergeCell ref="AU18:BC18"/>
    <mergeCell ref="B19:J19"/>
    <mergeCell ref="N19:O19"/>
    <mergeCell ref="P19:R19"/>
    <mergeCell ref="W19:X19"/>
    <mergeCell ref="Y19:AA19"/>
    <mergeCell ref="AF19:AG19"/>
    <mergeCell ref="AH19:AJ19"/>
    <mergeCell ref="AO19:AP19"/>
    <mergeCell ref="AQ19:AS19"/>
    <mergeCell ref="AU19:BC19"/>
    <mergeCell ref="B20:J20"/>
    <mergeCell ref="N20:O20"/>
    <mergeCell ref="P20:R20"/>
    <mergeCell ref="W20:X20"/>
    <mergeCell ref="Y20:AA20"/>
    <mergeCell ref="AF20:AG20"/>
    <mergeCell ref="AH20:AJ20"/>
    <mergeCell ref="AO20:AP20"/>
    <mergeCell ref="AQ20:AS20"/>
    <mergeCell ref="AU20:BC20"/>
    <mergeCell ref="B21:J21"/>
    <mergeCell ref="N21:O21"/>
    <mergeCell ref="P21:R21"/>
    <mergeCell ref="W21:X21"/>
    <mergeCell ref="Y21:AA21"/>
    <mergeCell ref="AF21:AG21"/>
    <mergeCell ref="AH21:AJ21"/>
    <mergeCell ref="AO21:AP21"/>
    <mergeCell ref="AQ21:AS21"/>
    <mergeCell ref="AU21:BC21"/>
    <mergeCell ref="B22:J22"/>
    <mergeCell ref="N22:O22"/>
    <mergeCell ref="P22:R22"/>
    <mergeCell ref="W22:X22"/>
    <mergeCell ref="Y22:AA22"/>
    <mergeCell ref="AF22:AG22"/>
    <mergeCell ref="AH22:AJ22"/>
    <mergeCell ref="AO22:AP22"/>
    <mergeCell ref="AQ22:AS22"/>
    <mergeCell ref="AU22:BC22"/>
    <mergeCell ref="B23:J23"/>
    <mergeCell ref="N23:O23"/>
    <mergeCell ref="P23:R23"/>
    <mergeCell ref="W23:X23"/>
    <mergeCell ref="Y23:AA23"/>
    <mergeCell ref="AF23:AG23"/>
    <mergeCell ref="AH23:AJ23"/>
    <mergeCell ref="AO23:AP23"/>
    <mergeCell ref="AQ23:AS23"/>
    <mergeCell ref="AU23:BC23"/>
    <mergeCell ref="B24:J24"/>
    <mergeCell ref="N24:O24"/>
    <mergeCell ref="P24:R24"/>
    <mergeCell ref="W24:X24"/>
    <mergeCell ref="Y24:AA24"/>
    <mergeCell ref="AF24:AG24"/>
    <mergeCell ref="AH24:AJ24"/>
    <mergeCell ref="AO24:AP24"/>
    <mergeCell ref="AQ24:AS24"/>
    <mergeCell ref="AU24:BC24"/>
    <mergeCell ref="B25:C25"/>
    <mergeCell ref="V31:X31"/>
    <mergeCell ref="Y31:Z31"/>
    <mergeCell ref="AA31:AH31"/>
    <mergeCell ref="AT32:BB32"/>
    <mergeCell ref="AV33:BB33"/>
    <mergeCell ref="C34:L34"/>
    <mergeCell ref="AP35:BB35"/>
    <mergeCell ref="AP36:BB36"/>
    <mergeCell ref="T39:W39"/>
    <mergeCell ref="AA39:AB39"/>
    <mergeCell ref="K41:S41"/>
    <mergeCell ref="T41:AB41"/>
    <mergeCell ref="AC41:AK41"/>
    <mergeCell ref="AL41:AT41"/>
    <mergeCell ref="K42:M42"/>
    <mergeCell ref="N42:O42"/>
    <mergeCell ref="P42:S42"/>
    <mergeCell ref="T42:V42"/>
    <mergeCell ref="W42:X42"/>
    <mergeCell ref="Y42:AB42"/>
    <mergeCell ref="AC42:AE42"/>
    <mergeCell ref="AF42:AG42"/>
    <mergeCell ref="AH42:AK42"/>
    <mergeCell ref="AL42:AN42"/>
    <mergeCell ref="AO42:AP42"/>
    <mergeCell ref="AQ42:AT42"/>
    <mergeCell ref="B43:J43"/>
    <mergeCell ref="N43:O43"/>
    <mergeCell ref="P43:R43"/>
    <mergeCell ref="W43:X43"/>
    <mergeCell ref="Y43:AA43"/>
    <mergeCell ref="AF43:AG43"/>
    <mergeCell ref="AH43:AJ43"/>
    <mergeCell ref="AO43:AP43"/>
    <mergeCell ref="AQ43:AS43"/>
    <mergeCell ref="AU43:BC43"/>
    <mergeCell ref="B44:J44"/>
    <mergeCell ref="N44:O44"/>
    <mergeCell ref="P44:R44"/>
    <mergeCell ref="W44:X44"/>
    <mergeCell ref="Y44:AA44"/>
    <mergeCell ref="AF44:AG44"/>
    <mergeCell ref="AH44:AJ44"/>
    <mergeCell ref="AO44:AP44"/>
    <mergeCell ref="AQ44:AS44"/>
    <mergeCell ref="AU44:BC44"/>
    <mergeCell ref="B45:J45"/>
    <mergeCell ref="N45:O45"/>
    <mergeCell ref="P45:R45"/>
    <mergeCell ref="W45:X45"/>
    <mergeCell ref="Y45:AA45"/>
    <mergeCell ref="AF45:AG45"/>
    <mergeCell ref="AH45:AJ45"/>
    <mergeCell ref="AO45:AP45"/>
    <mergeCell ref="AQ45:AS45"/>
    <mergeCell ref="AU45:BC45"/>
    <mergeCell ref="B46:J46"/>
    <mergeCell ref="N46:O46"/>
    <mergeCell ref="P46:R46"/>
    <mergeCell ref="W46:X46"/>
    <mergeCell ref="Y46:AA46"/>
    <mergeCell ref="AF46:AG46"/>
    <mergeCell ref="AH46:AJ46"/>
    <mergeCell ref="AO46:AP46"/>
    <mergeCell ref="AQ46:AS46"/>
    <mergeCell ref="AU46:BC46"/>
    <mergeCell ref="B47:J47"/>
    <mergeCell ref="N47:O47"/>
    <mergeCell ref="P47:R47"/>
    <mergeCell ref="W47:X47"/>
    <mergeCell ref="Y47:AA47"/>
    <mergeCell ref="AF47:AG47"/>
    <mergeCell ref="AH47:AJ47"/>
    <mergeCell ref="AO47:AP47"/>
    <mergeCell ref="AQ47:AS47"/>
    <mergeCell ref="AU47:BC47"/>
    <mergeCell ref="B48:J48"/>
    <mergeCell ref="N48:O48"/>
    <mergeCell ref="P48:R48"/>
    <mergeCell ref="W48:X48"/>
    <mergeCell ref="Y48:AA48"/>
    <mergeCell ref="AF48:AG48"/>
    <mergeCell ref="AH48:AJ48"/>
    <mergeCell ref="AO48:AP48"/>
    <mergeCell ref="AQ48:AS48"/>
    <mergeCell ref="AU48:BC48"/>
    <mergeCell ref="B49:J49"/>
    <mergeCell ref="N49:O49"/>
    <mergeCell ref="P49:R49"/>
    <mergeCell ref="W49:X49"/>
    <mergeCell ref="Y49:AA49"/>
    <mergeCell ref="AF49:AG49"/>
    <mergeCell ref="AH49:AJ49"/>
    <mergeCell ref="AO49:AP49"/>
    <mergeCell ref="AQ49:AS49"/>
    <mergeCell ref="AU49:BC49"/>
    <mergeCell ref="B50:J50"/>
    <mergeCell ref="N50:O50"/>
    <mergeCell ref="P50:R50"/>
    <mergeCell ref="W50:X50"/>
    <mergeCell ref="Y50:AA50"/>
    <mergeCell ref="AF50:AG50"/>
    <mergeCell ref="AH50:AJ50"/>
    <mergeCell ref="AO50:AP50"/>
    <mergeCell ref="AQ50:AS50"/>
    <mergeCell ref="AU50:BC50"/>
    <mergeCell ref="B51:J51"/>
    <mergeCell ref="N51:O51"/>
    <mergeCell ref="P51:R51"/>
    <mergeCell ref="W51:X51"/>
    <mergeCell ref="Y51:AA51"/>
    <mergeCell ref="AF51:AG51"/>
    <mergeCell ref="AH51:AJ51"/>
    <mergeCell ref="AO51:AP51"/>
    <mergeCell ref="AQ51:AS51"/>
    <mergeCell ref="AU51:BC51"/>
    <mergeCell ref="B52:C52"/>
    <mergeCell ref="V58:X58"/>
    <mergeCell ref="Y58:Z58"/>
    <mergeCell ref="AA58:AH58"/>
    <mergeCell ref="AT59:BB59"/>
    <mergeCell ref="AV60:BB60"/>
    <mergeCell ref="C61:L61"/>
    <mergeCell ref="AP62:BB62"/>
    <mergeCell ref="AP63:BB63"/>
    <mergeCell ref="T66:W66"/>
    <mergeCell ref="AA66:AB66"/>
    <mergeCell ref="K68:S68"/>
    <mergeCell ref="T68:AB68"/>
    <mergeCell ref="AC68:AK68"/>
    <mergeCell ref="AL68:AT68"/>
    <mergeCell ref="K69:M69"/>
    <mergeCell ref="N69:O69"/>
    <mergeCell ref="P69:S69"/>
    <mergeCell ref="T69:V69"/>
    <mergeCell ref="W69:X69"/>
    <mergeCell ref="Y69:AB69"/>
    <mergeCell ref="AC69:AE69"/>
    <mergeCell ref="AF69:AG69"/>
    <mergeCell ref="AH69:AK69"/>
    <mergeCell ref="AL69:AN69"/>
    <mergeCell ref="AO69:AP69"/>
    <mergeCell ref="AQ69:AT69"/>
    <mergeCell ref="B70:J70"/>
    <mergeCell ref="N70:O70"/>
    <mergeCell ref="P70:R70"/>
    <mergeCell ref="W70:X70"/>
    <mergeCell ref="Y70:AA70"/>
    <mergeCell ref="AF70:AG70"/>
    <mergeCell ref="AH70:AJ70"/>
    <mergeCell ref="AO70:AP70"/>
    <mergeCell ref="AQ70:AS70"/>
    <mergeCell ref="AU70:BC70"/>
    <mergeCell ref="B71:J71"/>
    <mergeCell ref="N71:O71"/>
    <mergeCell ref="P71:R71"/>
    <mergeCell ref="W71:X71"/>
    <mergeCell ref="Y71:AA71"/>
    <mergeCell ref="AF71:AG71"/>
    <mergeCell ref="AH71:AJ71"/>
    <mergeCell ref="AO71:AP71"/>
    <mergeCell ref="AQ71:AS71"/>
    <mergeCell ref="AU71:BC71"/>
    <mergeCell ref="B72:J72"/>
    <mergeCell ref="N72:O72"/>
    <mergeCell ref="P72:R72"/>
    <mergeCell ref="W72:X72"/>
    <mergeCell ref="Y72:AA72"/>
    <mergeCell ref="AF72:AG72"/>
    <mergeCell ref="AH72:AJ72"/>
    <mergeCell ref="AO72:AP72"/>
    <mergeCell ref="AQ72:AS72"/>
    <mergeCell ref="AU72:BC72"/>
    <mergeCell ref="B73:J73"/>
    <mergeCell ref="N73:O73"/>
    <mergeCell ref="P73:R73"/>
    <mergeCell ref="W73:X73"/>
    <mergeCell ref="Y73:AA73"/>
    <mergeCell ref="AF73:AG73"/>
    <mergeCell ref="AH73:AJ73"/>
    <mergeCell ref="AO73:AP73"/>
    <mergeCell ref="AQ73:AS73"/>
    <mergeCell ref="AU73:BC73"/>
    <mergeCell ref="B74:J74"/>
    <mergeCell ref="N74:O74"/>
    <mergeCell ref="P74:R74"/>
    <mergeCell ref="W74:X74"/>
    <mergeCell ref="Y74:AA74"/>
    <mergeCell ref="AF74:AG74"/>
    <mergeCell ref="AH74:AJ74"/>
    <mergeCell ref="AO74:AP74"/>
    <mergeCell ref="AQ74:AS74"/>
    <mergeCell ref="AU74:BC74"/>
    <mergeCell ref="B75:J75"/>
    <mergeCell ref="N75:O75"/>
    <mergeCell ref="P75:R75"/>
    <mergeCell ref="W75:X75"/>
    <mergeCell ref="Y75:AA75"/>
    <mergeCell ref="AF75:AG75"/>
    <mergeCell ref="AH75:AJ75"/>
    <mergeCell ref="AO75:AP75"/>
    <mergeCell ref="AQ75:AS75"/>
    <mergeCell ref="AU75:BC75"/>
    <mergeCell ref="B76:J76"/>
    <mergeCell ref="N76:O76"/>
    <mergeCell ref="P76:R76"/>
    <mergeCell ref="W76:X76"/>
    <mergeCell ref="Y76:AA76"/>
    <mergeCell ref="AF76:AG76"/>
    <mergeCell ref="AH76:AJ76"/>
    <mergeCell ref="AO76:AP76"/>
    <mergeCell ref="AQ76:AS76"/>
    <mergeCell ref="AU76:BC76"/>
    <mergeCell ref="B77:J77"/>
    <mergeCell ref="N77:O77"/>
    <mergeCell ref="P77:R77"/>
    <mergeCell ref="W77:X77"/>
    <mergeCell ref="Y77:AA77"/>
    <mergeCell ref="AF77:AG77"/>
    <mergeCell ref="AH77:AJ77"/>
    <mergeCell ref="AO77:AP77"/>
    <mergeCell ref="AQ77:AS77"/>
    <mergeCell ref="AU77:BC77"/>
    <mergeCell ref="B78:J78"/>
    <mergeCell ref="N78:O78"/>
    <mergeCell ref="P78:R78"/>
    <mergeCell ref="W78:X78"/>
    <mergeCell ref="Y78:AA78"/>
    <mergeCell ref="AF78:AG78"/>
    <mergeCell ref="AH78:AJ78"/>
    <mergeCell ref="AO78:AP78"/>
    <mergeCell ref="AQ78:AS78"/>
    <mergeCell ref="AU78:BC78"/>
    <mergeCell ref="B79:C79"/>
    <mergeCell ref="V85:X85"/>
    <mergeCell ref="Y85:Z85"/>
    <mergeCell ref="AA85:AH85"/>
    <mergeCell ref="AT86:BB86"/>
    <mergeCell ref="AV87:BB87"/>
    <mergeCell ref="C88:L88"/>
    <mergeCell ref="AP89:BB89"/>
    <mergeCell ref="AP90:BB90"/>
    <mergeCell ref="T93:W93"/>
    <mergeCell ref="AA93:AB93"/>
    <mergeCell ref="K95:S95"/>
    <mergeCell ref="T95:AB95"/>
    <mergeCell ref="AC95:AK95"/>
    <mergeCell ref="AL95:AT95"/>
    <mergeCell ref="K96:M96"/>
    <mergeCell ref="N96:O96"/>
    <mergeCell ref="P96:S96"/>
    <mergeCell ref="T96:V96"/>
    <mergeCell ref="W96:X96"/>
    <mergeCell ref="Y96:AB96"/>
    <mergeCell ref="AC96:AE96"/>
    <mergeCell ref="AF96:AG96"/>
    <mergeCell ref="AH96:AK96"/>
    <mergeCell ref="AL96:AN96"/>
    <mergeCell ref="AO96:AP96"/>
    <mergeCell ref="AQ96:AT96"/>
    <mergeCell ref="AU95:BC96"/>
    <mergeCell ref="B97:J97"/>
    <mergeCell ref="N97:O97"/>
    <mergeCell ref="P97:R97"/>
    <mergeCell ref="W97:X97"/>
    <mergeCell ref="Y97:AA97"/>
    <mergeCell ref="AF97:AG97"/>
    <mergeCell ref="AH97:AJ97"/>
    <mergeCell ref="AO97:AP97"/>
    <mergeCell ref="AQ97:AS97"/>
    <mergeCell ref="AU97:BC97"/>
    <mergeCell ref="B98:J98"/>
    <mergeCell ref="N98:O98"/>
    <mergeCell ref="P98:R98"/>
    <mergeCell ref="W98:X98"/>
    <mergeCell ref="Y98:AA98"/>
    <mergeCell ref="AF98:AG98"/>
    <mergeCell ref="AH98:AJ98"/>
    <mergeCell ref="AO98:AP98"/>
    <mergeCell ref="AQ98:AS98"/>
    <mergeCell ref="AU98:BC98"/>
    <mergeCell ref="B99:J99"/>
    <mergeCell ref="N99:O99"/>
    <mergeCell ref="P99:R99"/>
    <mergeCell ref="W99:X99"/>
    <mergeCell ref="Y99:AA99"/>
    <mergeCell ref="AF99:AG99"/>
    <mergeCell ref="AH99:AJ99"/>
    <mergeCell ref="AO99:AP99"/>
    <mergeCell ref="AQ99:AS99"/>
    <mergeCell ref="AU99:BC99"/>
    <mergeCell ref="B100:J100"/>
    <mergeCell ref="N100:O100"/>
    <mergeCell ref="P100:R100"/>
    <mergeCell ref="W100:X100"/>
    <mergeCell ref="Y100:AA100"/>
    <mergeCell ref="AF100:AG100"/>
    <mergeCell ref="AH100:AJ100"/>
    <mergeCell ref="AO100:AP100"/>
    <mergeCell ref="AQ100:AS100"/>
    <mergeCell ref="AU100:BC100"/>
    <mergeCell ref="B101:J101"/>
    <mergeCell ref="N101:O101"/>
    <mergeCell ref="P101:R101"/>
    <mergeCell ref="W101:X101"/>
    <mergeCell ref="Y101:AA101"/>
    <mergeCell ref="AF101:AG101"/>
    <mergeCell ref="AH101:AJ101"/>
    <mergeCell ref="AO101:AP101"/>
    <mergeCell ref="AQ101:AS101"/>
    <mergeCell ref="AU101:BC101"/>
    <mergeCell ref="B102:J102"/>
    <mergeCell ref="N102:O102"/>
    <mergeCell ref="P102:R102"/>
    <mergeCell ref="W102:X102"/>
    <mergeCell ref="Y102:AA102"/>
    <mergeCell ref="AF102:AG102"/>
    <mergeCell ref="AH102:AJ102"/>
    <mergeCell ref="AO102:AP102"/>
    <mergeCell ref="AQ102:AS102"/>
    <mergeCell ref="AU102:BC102"/>
    <mergeCell ref="B103:J103"/>
    <mergeCell ref="N103:O103"/>
    <mergeCell ref="P103:R103"/>
    <mergeCell ref="W103:X103"/>
    <mergeCell ref="Y103:AA103"/>
    <mergeCell ref="AF103:AG103"/>
    <mergeCell ref="AH103:AJ103"/>
    <mergeCell ref="AO103:AP103"/>
    <mergeCell ref="AQ103:AS103"/>
    <mergeCell ref="AU103:BC103"/>
    <mergeCell ref="B104:J104"/>
    <mergeCell ref="N104:O104"/>
    <mergeCell ref="P104:R104"/>
    <mergeCell ref="W104:X104"/>
    <mergeCell ref="Y104:AA104"/>
    <mergeCell ref="AF104:AG104"/>
    <mergeCell ref="AH104:AJ104"/>
    <mergeCell ref="AO104:AP104"/>
    <mergeCell ref="AQ104:AS104"/>
    <mergeCell ref="AU104:BC104"/>
    <mergeCell ref="B105:J105"/>
    <mergeCell ref="N105:O105"/>
    <mergeCell ref="P105:R105"/>
    <mergeCell ref="W105:X105"/>
    <mergeCell ref="Y105:AA105"/>
    <mergeCell ref="AF105:AG105"/>
    <mergeCell ref="AH105:AJ105"/>
    <mergeCell ref="AO105:AP105"/>
    <mergeCell ref="AQ105:AS105"/>
    <mergeCell ref="AU105:BC105"/>
    <mergeCell ref="B106:C106"/>
    <mergeCell ref="V112:X112"/>
    <mergeCell ref="Y112:Z112"/>
    <mergeCell ref="AA112:AH112"/>
    <mergeCell ref="AT113:BB113"/>
    <mergeCell ref="AV114:BB114"/>
    <mergeCell ref="C115:L115"/>
    <mergeCell ref="AP116:BB116"/>
    <mergeCell ref="AP117:BB117"/>
    <mergeCell ref="T120:W120"/>
    <mergeCell ref="AA120:AB120"/>
    <mergeCell ref="K122:S122"/>
    <mergeCell ref="T122:AB122"/>
    <mergeCell ref="AC122:AK122"/>
    <mergeCell ref="AL122:AT122"/>
    <mergeCell ref="K123:M123"/>
    <mergeCell ref="N123:O123"/>
    <mergeCell ref="P123:S123"/>
    <mergeCell ref="T123:V123"/>
    <mergeCell ref="W123:X123"/>
    <mergeCell ref="Y123:AB123"/>
    <mergeCell ref="AC123:AE123"/>
    <mergeCell ref="AF123:AG123"/>
    <mergeCell ref="AH123:AK123"/>
    <mergeCell ref="AL123:AN123"/>
    <mergeCell ref="AO123:AP123"/>
    <mergeCell ref="AQ123:AT123"/>
    <mergeCell ref="B124:J124"/>
    <mergeCell ref="N124:O124"/>
    <mergeCell ref="P124:R124"/>
    <mergeCell ref="W124:X124"/>
    <mergeCell ref="Y124:AA124"/>
    <mergeCell ref="AF124:AG124"/>
    <mergeCell ref="AH124:AJ124"/>
    <mergeCell ref="AO124:AP124"/>
    <mergeCell ref="AQ124:AS124"/>
    <mergeCell ref="AU124:BC124"/>
    <mergeCell ref="B125:J125"/>
    <mergeCell ref="N125:O125"/>
    <mergeCell ref="P125:R125"/>
    <mergeCell ref="W125:X125"/>
    <mergeCell ref="Y125:AA125"/>
    <mergeCell ref="AF125:AG125"/>
    <mergeCell ref="AH125:AJ125"/>
    <mergeCell ref="AO125:AP125"/>
    <mergeCell ref="AQ125:AS125"/>
    <mergeCell ref="AU125:BC125"/>
    <mergeCell ref="B126:J126"/>
    <mergeCell ref="N126:O126"/>
    <mergeCell ref="P126:R126"/>
    <mergeCell ref="W126:X126"/>
    <mergeCell ref="Y126:AA126"/>
    <mergeCell ref="AF126:AG126"/>
    <mergeCell ref="AH126:AJ126"/>
    <mergeCell ref="AO126:AP126"/>
    <mergeCell ref="AQ126:AS126"/>
    <mergeCell ref="AU126:BC126"/>
    <mergeCell ref="B127:J127"/>
    <mergeCell ref="N127:O127"/>
    <mergeCell ref="P127:R127"/>
    <mergeCell ref="W127:X127"/>
    <mergeCell ref="Y127:AA127"/>
    <mergeCell ref="AF127:AG127"/>
    <mergeCell ref="AH127:AJ127"/>
    <mergeCell ref="AO127:AP127"/>
    <mergeCell ref="AQ127:AS127"/>
    <mergeCell ref="AU127:BC127"/>
    <mergeCell ref="B128:J128"/>
    <mergeCell ref="N128:O128"/>
    <mergeCell ref="P128:R128"/>
    <mergeCell ref="W128:X128"/>
    <mergeCell ref="Y128:AA128"/>
    <mergeCell ref="AF128:AG128"/>
    <mergeCell ref="AH128:AJ128"/>
    <mergeCell ref="AO128:AP128"/>
    <mergeCell ref="AQ128:AS128"/>
    <mergeCell ref="AU128:BC128"/>
    <mergeCell ref="B129:J129"/>
    <mergeCell ref="N129:O129"/>
    <mergeCell ref="P129:R129"/>
    <mergeCell ref="W129:X129"/>
    <mergeCell ref="Y129:AA129"/>
    <mergeCell ref="AF129:AG129"/>
    <mergeCell ref="AH129:AJ129"/>
    <mergeCell ref="AO129:AP129"/>
    <mergeCell ref="AQ129:AS129"/>
    <mergeCell ref="AU129:BC129"/>
    <mergeCell ref="B130:J130"/>
    <mergeCell ref="N130:O130"/>
    <mergeCell ref="P130:R130"/>
    <mergeCell ref="W130:X130"/>
    <mergeCell ref="Y130:AA130"/>
    <mergeCell ref="AF130:AG130"/>
    <mergeCell ref="AH130:AJ130"/>
    <mergeCell ref="AO130:AP130"/>
    <mergeCell ref="AQ130:AS130"/>
    <mergeCell ref="AU130:BC130"/>
    <mergeCell ref="B131:J131"/>
    <mergeCell ref="N131:O131"/>
    <mergeCell ref="P131:R131"/>
    <mergeCell ref="W131:X131"/>
    <mergeCell ref="Y131:AA131"/>
    <mergeCell ref="AF131:AG131"/>
    <mergeCell ref="AH131:AJ131"/>
    <mergeCell ref="AO131:AP131"/>
    <mergeCell ref="AQ131:AS131"/>
    <mergeCell ref="AU131:BC131"/>
    <mergeCell ref="B132:J132"/>
    <mergeCell ref="N132:O132"/>
    <mergeCell ref="P132:R132"/>
    <mergeCell ref="W132:X132"/>
    <mergeCell ref="Y132:AA132"/>
    <mergeCell ref="AF132:AG132"/>
    <mergeCell ref="AH132:AJ132"/>
    <mergeCell ref="AO132:AP132"/>
    <mergeCell ref="AQ132:AS132"/>
    <mergeCell ref="AU132:BC132"/>
    <mergeCell ref="B133:C133"/>
    <mergeCell ref="V139:X139"/>
    <mergeCell ref="Y139:Z139"/>
    <mergeCell ref="AA139:AH139"/>
    <mergeCell ref="AT140:BB140"/>
    <mergeCell ref="AV141:BB141"/>
    <mergeCell ref="C142:L142"/>
    <mergeCell ref="AP143:BB143"/>
    <mergeCell ref="AP144:BB144"/>
    <mergeCell ref="T147:W147"/>
    <mergeCell ref="AA147:AB147"/>
    <mergeCell ref="K149:S149"/>
    <mergeCell ref="T149:AB149"/>
    <mergeCell ref="AC149:AK149"/>
    <mergeCell ref="AL149:AT149"/>
    <mergeCell ref="K150:M150"/>
    <mergeCell ref="N150:O150"/>
    <mergeCell ref="P150:S150"/>
    <mergeCell ref="T150:V150"/>
    <mergeCell ref="W150:X150"/>
    <mergeCell ref="Y150:AB150"/>
    <mergeCell ref="AC150:AE150"/>
    <mergeCell ref="AF150:AG150"/>
    <mergeCell ref="AH150:AK150"/>
    <mergeCell ref="AL150:AN150"/>
    <mergeCell ref="AO150:AP150"/>
    <mergeCell ref="AQ150:AT150"/>
    <mergeCell ref="B151:J151"/>
    <mergeCell ref="N151:O151"/>
    <mergeCell ref="P151:R151"/>
    <mergeCell ref="W151:X151"/>
    <mergeCell ref="Y151:AA151"/>
    <mergeCell ref="AF151:AG151"/>
    <mergeCell ref="AH151:AJ151"/>
    <mergeCell ref="AO151:AP151"/>
    <mergeCell ref="AQ151:AS151"/>
    <mergeCell ref="AU151:BC151"/>
    <mergeCell ref="B152:J152"/>
    <mergeCell ref="N152:O152"/>
    <mergeCell ref="P152:R152"/>
    <mergeCell ref="W152:X152"/>
    <mergeCell ref="Y152:AA152"/>
    <mergeCell ref="AF152:AG152"/>
    <mergeCell ref="AH152:AJ152"/>
    <mergeCell ref="AO152:AP152"/>
    <mergeCell ref="AQ152:AS152"/>
    <mergeCell ref="AU152:BC152"/>
    <mergeCell ref="B153:J153"/>
    <mergeCell ref="N153:O153"/>
    <mergeCell ref="P153:R153"/>
    <mergeCell ref="W153:X153"/>
    <mergeCell ref="Y153:AA153"/>
    <mergeCell ref="AF153:AG153"/>
    <mergeCell ref="AH153:AJ153"/>
    <mergeCell ref="AO153:AP153"/>
    <mergeCell ref="AQ153:AS153"/>
    <mergeCell ref="AU153:BC153"/>
    <mergeCell ref="B154:J154"/>
    <mergeCell ref="N154:O154"/>
    <mergeCell ref="P154:R154"/>
    <mergeCell ref="W154:X154"/>
    <mergeCell ref="Y154:AA154"/>
    <mergeCell ref="AF154:AG154"/>
    <mergeCell ref="AH154:AJ154"/>
    <mergeCell ref="AO154:AP154"/>
    <mergeCell ref="AQ154:AS154"/>
    <mergeCell ref="AU154:BC154"/>
    <mergeCell ref="B155:J155"/>
    <mergeCell ref="N155:O155"/>
    <mergeCell ref="P155:R155"/>
    <mergeCell ref="W155:X155"/>
    <mergeCell ref="Y155:AA155"/>
    <mergeCell ref="AF155:AG155"/>
    <mergeCell ref="AH155:AJ155"/>
    <mergeCell ref="AO155:AP155"/>
    <mergeCell ref="AQ155:AS155"/>
    <mergeCell ref="AU155:BC155"/>
    <mergeCell ref="B156:J156"/>
    <mergeCell ref="N156:O156"/>
    <mergeCell ref="P156:R156"/>
    <mergeCell ref="W156:X156"/>
    <mergeCell ref="Y156:AA156"/>
    <mergeCell ref="AF156:AG156"/>
    <mergeCell ref="AH156:AJ156"/>
    <mergeCell ref="AO156:AP156"/>
    <mergeCell ref="AQ156:AS156"/>
    <mergeCell ref="AU156:BC156"/>
    <mergeCell ref="B157:J157"/>
    <mergeCell ref="N157:O157"/>
    <mergeCell ref="P157:R157"/>
    <mergeCell ref="W157:X157"/>
    <mergeCell ref="Y157:AA157"/>
    <mergeCell ref="AF157:AG157"/>
    <mergeCell ref="AH157:AJ157"/>
    <mergeCell ref="AO157:AP157"/>
    <mergeCell ref="AQ157:AS157"/>
    <mergeCell ref="AU157:BC157"/>
    <mergeCell ref="B158:J158"/>
    <mergeCell ref="N158:O158"/>
    <mergeCell ref="P158:R158"/>
    <mergeCell ref="W158:X158"/>
    <mergeCell ref="Y158:AA158"/>
    <mergeCell ref="AF158:AG158"/>
    <mergeCell ref="AH158:AJ158"/>
    <mergeCell ref="AO158:AP158"/>
    <mergeCell ref="AQ158:AS158"/>
    <mergeCell ref="AU158:BC158"/>
    <mergeCell ref="B159:J159"/>
    <mergeCell ref="N159:O159"/>
    <mergeCell ref="P159:R159"/>
    <mergeCell ref="W159:X159"/>
    <mergeCell ref="Y159:AA159"/>
    <mergeCell ref="AF159:AG159"/>
    <mergeCell ref="AH159:AJ159"/>
    <mergeCell ref="AO159:AP159"/>
    <mergeCell ref="AQ159:AS159"/>
    <mergeCell ref="AU159:BC159"/>
    <mergeCell ref="B160:C160"/>
    <mergeCell ref="V166:X166"/>
    <mergeCell ref="Y166:Z166"/>
    <mergeCell ref="AA166:AH166"/>
    <mergeCell ref="AT167:BB167"/>
    <mergeCell ref="AV168:BB168"/>
    <mergeCell ref="C169:L169"/>
    <mergeCell ref="AP170:BB170"/>
    <mergeCell ref="AP171:BB171"/>
    <mergeCell ref="T174:W174"/>
    <mergeCell ref="AA174:AB174"/>
    <mergeCell ref="K176:S176"/>
    <mergeCell ref="T176:AB176"/>
    <mergeCell ref="AC176:AK176"/>
    <mergeCell ref="AL176:AT176"/>
    <mergeCell ref="K177:M177"/>
    <mergeCell ref="N177:O177"/>
    <mergeCell ref="P177:S177"/>
    <mergeCell ref="T177:V177"/>
    <mergeCell ref="W177:X177"/>
    <mergeCell ref="Y177:AB177"/>
    <mergeCell ref="AC177:AE177"/>
    <mergeCell ref="AF177:AG177"/>
    <mergeCell ref="AH177:AK177"/>
    <mergeCell ref="AL177:AN177"/>
    <mergeCell ref="AO177:AP177"/>
    <mergeCell ref="AQ177:AT177"/>
    <mergeCell ref="AK173:AN174"/>
    <mergeCell ref="AP173:BB174"/>
    <mergeCell ref="B178:J178"/>
    <mergeCell ref="N178:O178"/>
    <mergeCell ref="P178:R178"/>
    <mergeCell ref="W178:X178"/>
    <mergeCell ref="Y178:AA178"/>
    <mergeCell ref="AF178:AG178"/>
    <mergeCell ref="AH178:AJ178"/>
    <mergeCell ref="AO178:AP178"/>
    <mergeCell ref="AQ178:AS178"/>
    <mergeCell ref="AU178:BC178"/>
    <mergeCell ref="B179:J179"/>
    <mergeCell ref="N179:O179"/>
    <mergeCell ref="P179:R179"/>
    <mergeCell ref="W179:X179"/>
    <mergeCell ref="Y179:AA179"/>
    <mergeCell ref="AF179:AG179"/>
    <mergeCell ref="AH179:AJ179"/>
    <mergeCell ref="AO179:AP179"/>
    <mergeCell ref="AQ179:AS179"/>
    <mergeCell ref="AU179:BC179"/>
    <mergeCell ref="B180:J180"/>
    <mergeCell ref="N180:O180"/>
    <mergeCell ref="P180:R180"/>
    <mergeCell ref="W180:X180"/>
    <mergeCell ref="Y180:AA180"/>
    <mergeCell ref="AF180:AG180"/>
    <mergeCell ref="AH180:AJ180"/>
    <mergeCell ref="AO180:AP180"/>
    <mergeCell ref="AQ180:AS180"/>
    <mergeCell ref="AU180:BC180"/>
    <mergeCell ref="B181:J181"/>
    <mergeCell ref="N181:O181"/>
    <mergeCell ref="P181:R181"/>
    <mergeCell ref="W181:X181"/>
    <mergeCell ref="Y181:AA181"/>
    <mergeCell ref="AF181:AG181"/>
    <mergeCell ref="AH181:AJ181"/>
    <mergeCell ref="AO181:AP181"/>
    <mergeCell ref="AQ181:AS181"/>
    <mergeCell ref="AU181:BC181"/>
    <mergeCell ref="B182:J182"/>
    <mergeCell ref="N182:O182"/>
    <mergeCell ref="P182:R182"/>
    <mergeCell ref="W182:X182"/>
    <mergeCell ref="Y182:AA182"/>
    <mergeCell ref="AF182:AG182"/>
    <mergeCell ref="AH182:AJ182"/>
    <mergeCell ref="AO182:AP182"/>
    <mergeCell ref="AQ182:AS182"/>
    <mergeCell ref="AU182:BC182"/>
    <mergeCell ref="B183:J183"/>
    <mergeCell ref="N183:O183"/>
    <mergeCell ref="P183:R183"/>
    <mergeCell ref="W183:X183"/>
    <mergeCell ref="Y183:AA183"/>
    <mergeCell ref="AF183:AG183"/>
    <mergeCell ref="AH183:AJ183"/>
    <mergeCell ref="AO183:AP183"/>
    <mergeCell ref="AQ183:AS183"/>
    <mergeCell ref="AU183:BC183"/>
    <mergeCell ref="B184:J184"/>
    <mergeCell ref="N184:O184"/>
    <mergeCell ref="P184:R184"/>
    <mergeCell ref="W184:X184"/>
    <mergeCell ref="Y184:AA184"/>
    <mergeCell ref="AF184:AG184"/>
    <mergeCell ref="AH184:AJ184"/>
    <mergeCell ref="AO184:AP184"/>
    <mergeCell ref="AQ184:AS184"/>
    <mergeCell ref="AU184:BC184"/>
    <mergeCell ref="B185:J185"/>
    <mergeCell ref="N185:O185"/>
    <mergeCell ref="P185:R185"/>
    <mergeCell ref="W185:X185"/>
    <mergeCell ref="Y185:AA185"/>
    <mergeCell ref="AF185:AG185"/>
    <mergeCell ref="AH185:AJ185"/>
    <mergeCell ref="AO185:AP185"/>
    <mergeCell ref="AQ185:AS185"/>
    <mergeCell ref="AU185:BC185"/>
    <mergeCell ref="B186:J186"/>
    <mergeCell ref="N186:O186"/>
    <mergeCell ref="P186:R186"/>
    <mergeCell ref="W186:X186"/>
    <mergeCell ref="Y186:AA186"/>
    <mergeCell ref="AF186:AG186"/>
    <mergeCell ref="AH186:AJ186"/>
    <mergeCell ref="AO186:AP186"/>
    <mergeCell ref="AQ186:AS186"/>
    <mergeCell ref="AU186:BC186"/>
    <mergeCell ref="B187:C187"/>
    <mergeCell ref="V193:X193"/>
    <mergeCell ref="Y193:Z193"/>
    <mergeCell ref="AA193:AH193"/>
    <mergeCell ref="AT194:BB194"/>
    <mergeCell ref="AV195:BB195"/>
    <mergeCell ref="C196:L196"/>
    <mergeCell ref="AP197:BB197"/>
    <mergeCell ref="AP198:BB198"/>
    <mergeCell ref="T201:W201"/>
    <mergeCell ref="AA201:AB201"/>
    <mergeCell ref="K203:S203"/>
    <mergeCell ref="T203:AB203"/>
    <mergeCell ref="AC203:AK203"/>
    <mergeCell ref="AL203:AT203"/>
    <mergeCell ref="K204:M204"/>
    <mergeCell ref="N204:O204"/>
    <mergeCell ref="P204:S204"/>
    <mergeCell ref="T204:V204"/>
    <mergeCell ref="W204:X204"/>
    <mergeCell ref="Y204:AB204"/>
    <mergeCell ref="AC204:AE204"/>
    <mergeCell ref="AF204:AG204"/>
    <mergeCell ref="AH204:AK204"/>
    <mergeCell ref="AL204:AN204"/>
    <mergeCell ref="AO204:AP204"/>
    <mergeCell ref="AQ204:AT204"/>
    <mergeCell ref="AK197:AN198"/>
    <mergeCell ref="B205:J205"/>
    <mergeCell ref="N205:O205"/>
    <mergeCell ref="P205:R205"/>
    <mergeCell ref="W205:X205"/>
    <mergeCell ref="Y205:AA205"/>
    <mergeCell ref="AF205:AG205"/>
    <mergeCell ref="AH205:AJ205"/>
    <mergeCell ref="AO205:AP205"/>
    <mergeCell ref="AQ205:AS205"/>
    <mergeCell ref="AU205:BC205"/>
    <mergeCell ref="B206:J206"/>
    <mergeCell ref="N206:O206"/>
    <mergeCell ref="P206:R206"/>
    <mergeCell ref="W206:X206"/>
    <mergeCell ref="Y206:AA206"/>
    <mergeCell ref="AF206:AG206"/>
    <mergeCell ref="AH206:AJ206"/>
    <mergeCell ref="AO206:AP206"/>
    <mergeCell ref="AQ206:AS206"/>
    <mergeCell ref="AU206:BC206"/>
    <mergeCell ref="B207:J207"/>
    <mergeCell ref="N207:O207"/>
    <mergeCell ref="P207:R207"/>
    <mergeCell ref="W207:X207"/>
    <mergeCell ref="Y207:AA207"/>
    <mergeCell ref="AF207:AG207"/>
    <mergeCell ref="AH207:AJ207"/>
    <mergeCell ref="AO207:AP207"/>
    <mergeCell ref="AQ207:AS207"/>
    <mergeCell ref="AU207:BC207"/>
    <mergeCell ref="B208:J208"/>
    <mergeCell ref="N208:O208"/>
    <mergeCell ref="P208:R208"/>
    <mergeCell ref="W208:X208"/>
    <mergeCell ref="Y208:AA208"/>
    <mergeCell ref="AF208:AG208"/>
    <mergeCell ref="AH208:AJ208"/>
    <mergeCell ref="AO208:AP208"/>
    <mergeCell ref="AQ208:AS208"/>
    <mergeCell ref="AU208:BC208"/>
    <mergeCell ref="B209:J209"/>
    <mergeCell ref="N209:O209"/>
    <mergeCell ref="P209:R209"/>
    <mergeCell ref="W209:X209"/>
    <mergeCell ref="Y209:AA209"/>
    <mergeCell ref="AF209:AG209"/>
    <mergeCell ref="AH209:AJ209"/>
    <mergeCell ref="AO209:AP209"/>
    <mergeCell ref="AQ209:AS209"/>
    <mergeCell ref="AU209:BC209"/>
    <mergeCell ref="B210:J210"/>
    <mergeCell ref="N210:O210"/>
    <mergeCell ref="P210:R210"/>
    <mergeCell ref="W210:X210"/>
    <mergeCell ref="Y210:AA210"/>
    <mergeCell ref="AF210:AG210"/>
    <mergeCell ref="AH210:AJ210"/>
    <mergeCell ref="AO210:AP210"/>
    <mergeCell ref="AQ210:AS210"/>
    <mergeCell ref="AU210:BC210"/>
    <mergeCell ref="B211:J211"/>
    <mergeCell ref="N211:O211"/>
    <mergeCell ref="P211:R211"/>
    <mergeCell ref="W211:X211"/>
    <mergeCell ref="Y211:AA211"/>
    <mergeCell ref="AF211:AG211"/>
    <mergeCell ref="AH211:AJ211"/>
    <mergeCell ref="AO211:AP211"/>
    <mergeCell ref="AQ211:AS211"/>
    <mergeCell ref="AU211:BC211"/>
    <mergeCell ref="B212:J212"/>
    <mergeCell ref="N212:O212"/>
    <mergeCell ref="P212:R212"/>
    <mergeCell ref="W212:X212"/>
    <mergeCell ref="Y212:AA212"/>
    <mergeCell ref="AF212:AG212"/>
    <mergeCell ref="AH212:AJ212"/>
    <mergeCell ref="AO212:AP212"/>
    <mergeCell ref="AQ212:AS212"/>
    <mergeCell ref="AU212:BC212"/>
    <mergeCell ref="B213:J213"/>
    <mergeCell ref="N213:O213"/>
    <mergeCell ref="P213:R213"/>
    <mergeCell ref="W213:X213"/>
    <mergeCell ref="Y213:AA213"/>
    <mergeCell ref="AF213:AG213"/>
    <mergeCell ref="AH213:AJ213"/>
    <mergeCell ref="AO213:AP213"/>
    <mergeCell ref="AQ213:AS213"/>
    <mergeCell ref="AU213:BC213"/>
    <mergeCell ref="B214:C214"/>
    <mergeCell ref="V220:X220"/>
    <mergeCell ref="Y220:Z220"/>
    <mergeCell ref="AA220:AH220"/>
    <mergeCell ref="AT221:BB221"/>
    <mergeCell ref="AV222:BB222"/>
    <mergeCell ref="C223:L223"/>
    <mergeCell ref="AP224:BB224"/>
    <mergeCell ref="AP225:BB225"/>
    <mergeCell ref="T228:W228"/>
    <mergeCell ref="AA228:AB228"/>
    <mergeCell ref="K230:S230"/>
    <mergeCell ref="T230:AB230"/>
    <mergeCell ref="AC230:AK230"/>
    <mergeCell ref="AL230:AT230"/>
    <mergeCell ref="K231:M231"/>
    <mergeCell ref="N231:O231"/>
    <mergeCell ref="P231:S231"/>
    <mergeCell ref="T231:V231"/>
    <mergeCell ref="W231:X231"/>
    <mergeCell ref="Y231:AB231"/>
    <mergeCell ref="AC231:AE231"/>
    <mergeCell ref="AF231:AG231"/>
    <mergeCell ref="AH231:AK231"/>
    <mergeCell ref="AL231:AN231"/>
    <mergeCell ref="AO231:AP231"/>
    <mergeCell ref="AQ231:AT231"/>
    <mergeCell ref="B232:J232"/>
    <mergeCell ref="N232:O232"/>
    <mergeCell ref="P232:R232"/>
    <mergeCell ref="W232:X232"/>
    <mergeCell ref="Y232:AA232"/>
    <mergeCell ref="AF232:AG232"/>
    <mergeCell ref="AH232:AJ232"/>
    <mergeCell ref="AO232:AP232"/>
    <mergeCell ref="AQ232:AS232"/>
    <mergeCell ref="AU232:BC232"/>
    <mergeCell ref="B233:J233"/>
    <mergeCell ref="N233:O233"/>
    <mergeCell ref="P233:R233"/>
    <mergeCell ref="W233:X233"/>
    <mergeCell ref="Y233:AA233"/>
    <mergeCell ref="AF233:AG233"/>
    <mergeCell ref="AH233:AJ233"/>
    <mergeCell ref="AO233:AP233"/>
    <mergeCell ref="AQ233:AS233"/>
    <mergeCell ref="AU233:BC233"/>
    <mergeCell ref="B234:J234"/>
    <mergeCell ref="N234:O234"/>
    <mergeCell ref="P234:R234"/>
    <mergeCell ref="W234:X234"/>
    <mergeCell ref="Y234:AA234"/>
    <mergeCell ref="AF234:AG234"/>
    <mergeCell ref="AH234:AJ234"/>
    <mergeCell ref="AO234:AP234"/>
    <mergeCell ref="AQ234:AS234"/>
    <mergeCell ref="AU234:BC234"/>
    <mergeCell ref="B235:J235"/>
    <mergeCell ref="N235:O235"/>
    <mergeCell ref="P235:R235"/>
    <mergeCell ref="W235:X235"/>
    <mergeCell ref="Y235:AA235"/>
    <mergeCell ref="AF235:AG235"/>
    <mergeCell ref="AH235:AJ235"/>
    <mergeCell ref="AO235:AP235"/>
    <mergeCell ref="AQ235:AS235"/>
    <mergeCell ref="AU235:BC235"/>
    <mergeCell ref="B236:J236"/>
    <mergeCell ref="N236:O236"/>
    <mergeCell ref="P236:R236"/>
    <mergeCell ref="W236:X236"/>
    <mergeCell ref="Y236:AA236"/>
    <mergeCell ref="AF236:AG236"/>
    <mergeCell ref="AH236:AJ236"/>
    <mergeCell ref="AO236:AP236"/>
    <mergeCell ref="AQ236:AS236"/>
    <mergeCell ref="AU236:BC236"/>
    <mergeCell ref="B237:J237"/>
    <mergeCell ref="N237:O237"/>
    <mergeCell ref="P237:R237"/>
    <mergeCell ref="W237:X237"/>
    <mergeCell ref="Y237:AA237"/>
    <mergeCell ref="AF237:AG237"/>
    <mergeCell ref="AH237:AJ237"/>
    <mergeCell ref="AO237:AP237"/>
    <mergeCell ref="AQ237:AS237"/>
    <mergeCell ref="AU237:BC237"/>
    <mergeCell ref="B238:J238"/>
    <mergeCell ref="N238:O238"/>
    <mergeCell ref="P238:R238"/>
    <mergeCell ref="W238:X238"/>
    <mergeCell ref="Y238:AA238"/>
    <mergeCell ref="AF238:AG238"/>
    <mergeCell ref="AH238:AJ238"/>
    <mergeCell ref="AO238:AP238"/>
    <mergeCell ref="AQ238:AS238"/>
    <mergeCell ref="AU238:BC238"/>
    <mergeCell ref="B239:J239"/>
    <mergeCell ref="N239:O239"/>
    <mergeCell ref="P239:R239"/>
    <mergeCell ref="W239:X239"/>
    <mergeCell ref="Y239:AA239"/>
    <mergeCell ref="AF239:AG239"/>
    <mergeCell ref="AH239:AJ239"/>
    <mergeCell ref="AO239:AP239"/>
    <mergeCell ref="AQ239:AS239"/>
    <mergeCell ref="AU239:BC239"/>
    <mergeCell ref="B240:J240"/>
    <mergeCell ref="N240:O240"/>
    <mergeCell ref="P240:R240"/>
    <mergeCell ref="W240:X240"/>
    <mergeCell ref="Y240:AA240"/>
    <mergeCell ref="AF240:AG240"/>
    <mergeCell ref="AH240:AJ240"/>
    <mergeCell ref="AO240:AP240"/>
    <mergeCell ref="AQ240:AS240"/>
    <mergeCell ref="AU240:BC240"/>
    <mergeCell ref="B241:C241"/>
    <mergeCell ref="V247:X247"/>
    <mergeCell ref="Y247:Z247"/>
    <mergeCell ref="AA247:AH247"/>
    <mergeCell ref="AT248:BB248"/>
    <mergeCell ref="AV249:BB249"/>
    <mergeCell ref="C250:L250"/>
    <mergeCell ref="AP251:BB251"/>
    <mergeCell ref="AP252:BB252"/>
    <mergeCell ref="T255:W255"/>
    <mergeCell ref="AA255:AB255"/>
    <mergeCell ref="K257:S257"/>
    <mergeCell ref="T257:AB257"/>
    <mergeCell ref="AC257:AK257"/>
    <mergeCell ref="AL257:AT257"/>
    <mergeCell ref="K258:M258"/>
    <mergeCell ref="N258:O258"/>
    <mergeCell ref="P258:S258"/>
    <mergeCell ref="T258:V258"/>
    <mergeCell ref="W258:X258"/>
    <mergeCell ref="Y258:AB258"/>
    <mergeCell ref="AC258:AE258"/>
    <mergeCell ref="AF258:AG258"/>
    <mergeCell ref="AH258:AK258"/>
    <mergeCell ref="AL258:AN258"/>
    <mergeCell ref="AO258:AP258"/>
    <mergeCell ref="AQ258:AT258"/>
    <mergeCell ref="B259:J259"/>
    <mergeCell ref="N259:O259"/>
    <mergeCell ref="P259:R259"/>
    <mergeCell ref="W259:X259"/>
    <mergeCell ref="Y259:AA259"/>
    <mergeCell ref="AF259:AG259"/>
    <mergeCell ref="AH259:AJ259"/>
    <mergeCell ref="AO259:AP259"/>
    <mergeCell ref="AQ259:AS259"/>
    <mergeCell ref="AU259:BC259"/>
    <mergeCell ref="B260:J260"/>
    <mergeCell ref="N260:O260"/>
    <mergeCell ref="P260:R260"/>
    <mergeCell ref="W260:X260"/>
    <mergeCell ref="Y260:AA260"/>
    <mergeCell ref="AF260:AG260"/>
    <mergeCell ref="AH260:AJ260"/>
    <mergeCell ref="AO260:AP260"/>
    <mergeCell ref="AQ260:AS260"/>
    <mergeCell ref="AU260:BC260"/>
    <mergeCell ref="B261:J261"/>
    <mergeCell ref="N261:O261"/>
    <mergeCell ref="P261:R261"/>
    <mergeCell ref="W261:X261"/>
    <mergeCell ref="Y261:AA261"/>
    <mergeCell ref="AF261:AG261"/>
    <mergeCell ref="AH261:AJ261"/>
    <mergeCell ref="AO261:AP261"/>
    <mergeCell ref="AQ261:AS261"/>
    <mergeCell ref="AU261:BC261"/>
    <mergeCell ref="B262:J262"/>
    <mergeCell ref="N262:O262"/>
    <mergeCell ref="P262:R262"/>
    <mergeCell ref="W262:X262"/>
    <mergeCell ref="Y262:AA262"/>
    <mergeCell ref="AF262:AG262"/>
    <mergeCell ref="AH262:AJ262"/>
    <mergeCell ref="AO262:AP262"/>
    <mergeCell ref="AQ262:AS262"/>
    <mergeCell ref="AU262:BC262"/>
    <mergeCell ref="B263:J263"/>
    <mergeCell ref="N263:O263"/>
    <mergeCell ref="P263:R263"/>
    <mergeCell ref="W263:X263"/>
    <mergeCell ref="Y263:AA263"/>
    <mergeCell ref="AF263:AG263"/>
    <mergeCell ref="AH263:AJ263"/>
    <mergeCell ref="AO263:AP263"/>
    <mergeCell ref="AQ263:AS263"/>
    <mergeCell ref="AU263:BC263"/>
    <mergeCell ref="B264:J264"/>
    <mergeCell ref="N264:O264"/>
    <mergeCell ref="P264:R264"/>
    <mergeCell ref="W264:X264"/>
    <mergeCell ref="Y264:AA264"/>
    <mergeCell ref="AF264:AG264"/>
    <mergeCell ref="AH264:AJ264"/>
    <mergeCell ref="AO264:AP264"/>
    <mergeCell ref="AQ264:AS264"/>
    <mergeCell ref="AU264:BC264"/>
    <mergeCell ref="B265:J265"/>
    <mergeCell ref="N265:O265"/>
    <mergeCell ref="P265:R265"/>
    <mergeCell ref="W265:X265"/>
    <mergeCell ref="Y265:AA265"/>
    <mergeCell ref="AF265:AG265"/>
    <mergeCell ref="AH265:AJ265"/>
    <mergeCell ref="AO265:AP265"/>
    <mergeCell ref="AQ265:AS265"/>
    <mergeCell ref="AU265:BC265"/>
    <mergeCell ref="B266:J266"/>
    <mergeCell ref="N266:O266"/>
    <mergeCell ref="P266:R266"/>
    <mergeCell ref="W266:X266"/>
    <mergeCell ref="Y266:AA266"/>
    <mergeCell ref="AF266:AG266"/>
    <mergeCell ref="AH266:AJ266"/>
    <mergeCell ref="AO266:AP266"/>
    <mergeCell ref="AQ266:AS266"/>
    <mergeCell ref="AU266:BC266"/>
    <mergeCell ref="AF285:AG285"/>
    <mergeCell ref="AH285:AK285"/>
    <mergeCell ref="AL285:AN285"/>
    <mergeCell ref="AO285:AP285"/>
    <mergeCell ref="AQ285:AT285"/>
    <mergeCell ref="AK281:AN282"/>
    <mergeCell ref="AP281:BB282"/>
    <mergeCell ref="B267:J267"/>
    <mergeCell ref="N267:O267"/>
    <mergeCell ref="P267:R267"/>
    <mergeCell ref="W267:X267"/>
    <mergeCell ref="Y267:AA267"/>
    <mergeCell ref="AF267:AG267"/>
    <mergeCell ref="AH267:AJ267"/>
    <mergeCell ref="AO267:AP267"/>
    <mergeCell ref="AQ267:AS267"/>
    <mergeCell ref="AU267:BC267"/>
    <mergeCell ref="B268:C268"/>
    <mergeCell ref="V274:X274"/>
    <mergeCell ref="Y274:Z274"/>
    <mergeCell ref="AA274:AH274"/>
    <mergeCell ref="AT275:BB275"/>
    <mergeCell ref="AV276:BB276"/>
    <mergeCell ref="C277:L277"/>
    <mergeCell ref="Y285:AB285"/>
    <mergeCell ref="AC285:AE285"/>
    <mergeCell ref="B286:J286"/>
    <mergeCell ref="N286:O286"/>
    <mergeCell ref="P286:R286"/>
    <mergeCell ref="W286:X286"/>
    <mergeCell ref="Y286:AA286"/>
    <mergeCell ref="AF286:AG286"/>
    <mergeCell ref="AH286:AJ286"/>
    <mergeCell ref="AO286:AP286"/>
    <mergeCell ref="AQ286:AS286"/>
    <mergeCell ref="AU286:BC286"/>
    <mergeCell ref="B287:J287"/>
    <mergeCell ref="N287:O287"/>
    <mergeCell ref="P287:R287"/>
    <mergeCell ref="W287:X287"/>
    <mergeCell ref="Y287:AA287"/>
    <mergeCell ref="AF287:AG287"/>
    <mergeCell ref="AH287:AJ287"/>
    <mergeCell ref="AO287:AP287"/>
    <mergeCell ref="AQ287:AS287"/>
    <mergeCell ref="AU287:BC287"/>
    <mergeCell ref="B288:J288"/>
    <mergeCell ref="N288:O288"/>
    <mergeCell ref="P288:R288"/>
    <mergeCell ref="W288:X288"/>
    <mergeCell ref="Y288:AA288"/>
    <mergeCell ref="AF288:AG288"/>
    <mergeCell ref="AH288:AJ288"/>
    <mergeCell ref="AO288:AP288"/>
    <mergeCell ref="AQ288:AS288"/>
    <mergeCell ref="AU288:BC288"/>
    <mergeCell ref="B289:J289"/>
    <mergeCell ref="N289:O289"/>
    <mergeCell ref="P289:R289"/>
    <mergeCell ref="W289:X289"/>
    <mergeCell ref="Y289:AA289"/>
    <mergeCell ref="AF289:AG289"/>
    <mergeCell ref="AH289:AJ289"/>
    <mergeCell ref="AO289:AP289"/>
    <mergeCell ref="AQ289:AS289"/>
    <mergeCell ref="AU289:BC289"/>
    <mergeCell ref="B290:J290"/>
    <mergeCell ref="N290:O290"/>
    <mergeCell ref="P290:R290"/>
    <mergeCell ref="W290:X290"/>
    <mergeCell ref="Y290:AA290"/>
    <mergeCell ref="AF290:AG290"/>
    <mergeCell ref="AH290:AJ290"/>
    <mergeCell ref="AO290:AP290"/>
    <mergeCell ref="AQ290:AS290"/>
    <mergeCell ref="AU290:BC290"/>
    <mergeCell ref="B291:J291"/>
    <mergeCell ref="N291:O291"/>
    <mergeCell ref="P291:R291"/>
    <mergeCell ref="W291:X291"/>
    <mergeCell ref="Y291:AA291"/>
    <mergeCell ref="AF291:AG291"/>
    <mergeCell ref="AH291:AJ291"/>
    <mergeCell ref="AO291:AP291"/>
    <mergeCell ref="AQ291:AS291"/>
    <mergeCell ref="AU291:BC291"/>
    <mergeCell ref="B292:J292"/>
    <mergeCell ref="N292:O292"/>
    <mergeCell ref="P292:R292"/>
    <mergeCell ref="W292:X292"/>
    <mergeCell ref="Y292:AA292"/>
    <mergeCell ref="AF292:AG292"/>
    <mergeCell ref="AH292:AJ292"/>
    <mergeCell ref="AO292:AP292"/>
    <mergeCell ref="AQ292:AS292"/>
    <mergeCell ref="AU292:BC292"/>
    <mergeCell ref="B293:J293"/>
    <mergeCell ref="N293:O293"/>
    <mergeCell ref="P293:R293"/>
    <mergeCell ref="W293:X293"/>
    <mergeCell ref="Y293:AA293"/>
    <mergeCell ref="AF293:AG293"/>
    <mergeCell ref="AH293:AJ293"/>
    <mergeCell ref="AO293:AP293"/>
    <mergeCell ref="AQ293:AS293"/>
    <mergeCell ref="AU293:BC293"/>
    <mergeCell ref="B294:J294"/>
    <mergeCell ref="N294:O294"/>
    <mergeCell ref="P294:R294"/>
    <mergeCell ref="W294:X294"/>
    <mergeCell ref="Y294:AA294"/>
    <mergeCell ref="AF294:AG294"/>
    <mergeCell ref="AH294:AJ294"/>
    <mergeCell ref="AO294:AP294"/>
    <mergeCell ref="AQ294:AS294"/>
    <mergeCell ref="AU294:BC294"/>
    <mergeCell ref="B295:C295"/>
    <mergeCell ref="V301:X301"/>
    <mergeCell ref="Y301:Z301"/>
    <mergeCell ref="AA301:AH301"/>
    <mergeCell ref="AT302:BB302"/>
    <mergeCell ref="AV303:BB303"/>
    <mergeCell ref="C304:L304"/>
    <mergeCell ref="AP305:BB305"/>
    <mergeCell ref="AP306:BB306"/>
    <mergeCell ref="T309:W309"/>
    <mergeCell ref="AA309:AB309"/>
    <mergeCell ref="K311:S311"/>
    <mergeCell ref="T311:AB311"/>
    <mergeCell ref="AC311:AK311"/>
    <mergeCell ref="AL311:AT311"/>
    <mergeCell ref="K312:M312"/>
    <mergeCell ref="N312:O312"/>
    <mergeCell ref="P312:S312"/>
    <mergeCell ref="T312:V312"/>
    <mergeCell ref="W312:X312"/>
    <mergeCell ref="Y312:AB312"/>
    <mergeCell ref="AC312:AE312"/>
    <mergeCell ref="AF312:AG312"/>
    <mergeCell ref="AH312:AK312"/>
    <mergeCell ref="AL312:AN312"/>
    <mergeCell ref="AO312:AP312"/>
    <mergeCell ref="AQ312:AT312"/>
    <mergeCell ref="B313:J313"/>
    <mergeCell ref="N313:O313"/>
    <mergeCell ref="P313:R313"/>
    <mergeCell ref="W313:X313"/>
    <mergeCell ref="Y313:AA313"/>
    <mergeCell ref="AF313:AG313"/>
    <mergeCell ref="AH313:AJ313"/>
    <mergeCell ref="AO313:AP313"/>
    <mergeCell ref="AQ313:AS313"/>
    <mergeCell ref="AU313:BC313"/>
    <mergeCell ref="B314:J314"/>
    <mergeCell ref="N314:O314"/>
    <mergeCell ref="P314:R314"/>
    <mergeCell ref="W314:X314"/>
    <mergeCell ref="Y314:AA314"/>
    <mergeCell ref="AF314:AG314"/>
    <mergeCell ref="AH314:AJ314"/>
    <mergeCell ref="AO314:AP314"/>
    <mergeCell ref="AQ314:AS314"/>
    <mergeCell ref="AU314:BC314"/>
    <mergeCell ref="B315:J315"/>
    <mergeCell ref="N315:O315"/>
    <mergeCell ref="P315:R315"/>
    <mergeCell ref="W315:X315"/>
    <mergeCell ref="Y315:AA315"/>
    <mergeCell ref="AF315:AG315"/>
    <mergeCell ref="AH315:AJ315"/>
    <mergeCell ref="AO315:AP315"/>
    <mergeCell ref="AQ315:AS315"/>
    <mergeCell ref="AU315:BC315"/>
    <mergeCell ref="B316:J316"/>
    <mergeCell ref="N316:O316"/>
    <mergeCell ref="P316:R316"/>
    <mergeCell ref="W316:X316"/>
    <mergeCell ref="Y316:AA316"/>
    <mergeCell ref="AF316:AG316"/>
    <mergeCell ref="AH316:AJ316"/>
    <mergeCell ref="AO316:AP316"/>
    <mergeCell ref="AQ316:AS316"/>
    <mergeCell ref="AU316:BC316"/>
    <mergeCell ref="B317:J317"/>
    <mergeCell ref="N317:O317"/>
    <mergeCell ref="P317:R317"/>
    <mergeCell ref="W317:X317"/>
    <mergeCell ref="Y317:AA317"/>
    <mergeCell ref="AF317:AG317"/>
    <mergeCell ref="AH317:AJ317"/>
    <mergeCell ref="AO317:AP317"/>
    <mergeCell ref="AQ317:AS317"/>
    <mergeCell ref="AU317:BC317"/>
    <mergeCell ref="B318:J318"/>
    <mergeCell ref="N318:O318"/>
    <mergeCell ref="P318:R318"/>
    <mergeCell ref="W318:X318"/>
    <mergeCell ref="Y318:AA318"/>
    <mergeCell ref="AF318:AG318"/>
    <mergeCell ref="AH318:AJ318"/>
    <mergeCell ref="AO318:AP318"/>
    <mergeCell ref="AQ318:AS318"/>
    <mergeCell ref="AU318:BC318"/>
    <mergeCell ref="B319:J319"/>
    <mergeCell ref="N319:O319"/>
    <mergeCell ref="P319:R319"/>
    <mergeCell ref="W319:X319"/>
    <mergeCell ref="Y319:AA319"/>
    <mergeCell ref="AF319:AG319"/>
    <mergeCell ref="AH319:AJ319"/>
    <mergeCell ref="AO319:AP319"/>
    <mergeCell ref="AQ319:AS319"/>
    <mergeCell ref="AU319:BC319"/>
    <mergeCell ref="B320:J320"/>
    <mergeCell ref="N320:O320"/>
    <mergeCell ref="P320:R320"/>
    <mergeCell ref="W320:X320"/>
    <mergeCell ref="Y320:AA320"/>
    <mergeCell ref="AF320:AG320"/>
    <mergeCell ref="AH320:AJ320"/>
    <mergeCell ref="AO320:AP320"/>
    <mergeCell ref="AQ320:AS320"/>
    <mergeCell ref="AU320:BC320"/>
    <mergeCell ref="B321:J321"/>
    <mergeCell ref="N321:O321"/>
    <mergeCell ref="P321:R321"/>
    <mergeCell ref="W321:X321"/>
    <mergeCell ref="Y321:AA321"/>
    <mergeCell ref="AF321:AG321"/>
    <mergeCell ref="AH321:AJ321"/>
    <mergeCell ref="AO321:AP321"/>
    <mergeCell ref="AQ321:AS321"/>
    <mergeCell ref="AU321:BC321"/>
    <mergeCell ref="B322:C322"/>
    <mergeCell ref="V328:X328"/>
    <mergeCell ref="Y328:Z328"/>
    <mergeCell ref="AA328:AH328"/>
    <mergeCell ref="AT329:BB329"/>
    <mergeCell ref="AV330:BB330"/>
    <mergeCell ref="C331:L331"/>
    <mergeCell ref="AP332:BB332"/>
    <mergeCell ref="AP333:BB333"/>
    <mergeCell ref="T336:W336"/>
    <mergeCell ref="AA336:AB336"/>
    <mergeCell ref="K338:S338"/>
    <mergeCell ref="T338:AB338"/>
    <mergeCell ref="AC338:AK338"/>
    <mergeCell ref="AL338:AT338"/>
    <mergeCell ref="K339:M339"/>
    <mergeCell ref="N339:O339"/>
    <mergeCell ref="P339:S339"/>
    <mergeCell ref="T339:V339"/>
    <mergeCell ref="W339:X339"/>
    <mergeCell ref="Y339:AB339"/>
    <mergeCell ref="AC339:AE339"/>
    <mergeCell ref="AF339:AG339"/>
    <mergeCell ref="AH339:AK339"/>
    <mergeCell ref="AL339:AN339"/>
    <mergeCell ref="AO339:AP339"/>
    <mergeCell ref="AQ339:AT339"/>
    <mergeCell ref="B340:J340"/>
    <mergeCell ref="N340:O340"/>
    <mergeCell ref="P340:R340"/>
    <mergeCell ref="W340:X340"/>
    <mergeCell ref="Y340:AA340"/>
    <mergeCell ref="AF340:AG340"/>
    <mergeCell ref="AH340:AJ340"/>
    <mergeCell ref="AO340:AP340"/>
    <mergeCell ref="AQ340:AS340"/>
    <mergeCell ref="AU340:BC340"/>
    <mergeCell ref="B341:J341"/>
    <mergeCell ref="N341:O341"/>
    <mergeCell ref="P341:R341"/>
    <mergeCell ref="W341:X341"/>
    <mergeCell ref="Y341:AA341"/>
    <mergeCell ref="AF341:AG341"/>
    <mergeCell ref="AH341:AJ341"/>
    <mergeCell ref="AO341:AP341"/>
    <mergeCell ref="AQ341:AS341"/>
    <mergeCell ref="AU341:BC341"/>
    <mergeCell ref="B342:J342"/>
    <mergeCell ref="N342:O342"/>
    <mergeCell ref="P342:R342"/>
    <mergeCell ref="W342:X342"/>
    <mergeCell ref="Y342:AA342"/>
    <mergeCell ref="AF342:AG342"/>
    <mergeCell ref="AH342:AJ342"/>
    <mergeCell ref="AO342:AP342"/>
    <mergeCell ref="AQ342:AS342"/>
    <mergeCell ref="AU342:BC342"/>
    <mergeCell ref="B343:J343"/>
    <mergeCell ref="N343:O343"/>
    <mergeCell ref="P343:R343"/>
    <mergeCell ref="W343:X343"/>
    <mergeCell ref="Y343:AA343"/>
    <mergeCell ref="AF343:AG343"/>
    <mergeCell ref="AH343:AJ343"/>
    <mergeCell ref="AO343:AP343"/>
    <mergeCell ref="AQ343:AS343"/>
    <mergeCell ref="AU343:BC343"/>
    <mergeCell ref="B344:J344"/>
    <mergeCell ref="N344:O344"/>
    <mergeCell ref="P344:R344"/>
    <mergeCell ref="W344:X344"/>
    <mergeCell ref="Y344:AA344"/>
    <mergeCell ref="AF344:AG344"/>
    <mergeCell ref="AH344:AJ344"/>
    <mergeCell ref="AO344:AP344"/>
    <mergeCell ref="AQ344:AS344"/>
    <mergeCell ref="AU344:BC344"/>
    <mergeCell ref="B345:J345"/>
    <mergeCell ref="N345:O345"/>
    <mergeCell ref="P345:R345"/>
    <mergeCell ref="W345:X345"/>
    <mergeCell ref="Y345:AA345"/>
    <mergeCell ref="AF345:AG345"/>
    <mergeCell ref="AH345:AJ345"/>
    <mergeCell ref="AO345:AP345"/>
    <mergeCell ref="AQ345:AS345"/>
    <mergeCell ref="AU345:BC345"/>
    <mergeCell ref="B346:J346"/>
    <mergeCell ref="N346:O346"/>
    <mergeCell ref="P346:R346"/>
    <mergeCell ref="W346:X346"/>
    <mergeCell ref="Y346:AA346"/>
    <mergeCell ref="AF346:AG346"/>
    <mergeCell ref="AH346:AJ346"/>
    <mergeCell ref="AO346:AP346"/>
    <mergeCell ref="AQ346:AS346"/>
    <mergeCell ref="AU346:BC346"/>
    <mergeCell ref="B347:J347"/>
    <mergeCell ref="N347:O347"/>
    <mergeCell ref="P347:R347"/>
    <mergeCell ref="W347:X347"/>
    <mergeCell ref="Y347:AA347"/>
    <mergeCell ref="AF347:AG347"/>
    <mergeCell ref="AH347:AJ347"/>
    <mergeCell ref="AO347:AP347"/>
    <mergeCell ref="AQ347:AS347"/>
    <mergeCell ref="AU347:BC347"/>
    <mergeCell ref="B348:J348"/>
    <mergeCell ref="N348:O348"/>
    <mergeCell ref="P348:R348"/>
    <mergeCell ref="W348:X348"/>
    <mergeCell ref="Y348:AA348"/>
    <mergeCell ref="AF348:AG348"/>
    <mergeCell ref="AH348:AJ348"/>
    <mergeCell ref="AO348:AP348"/>
    <mergeCell ref="AQ348:AS348"/>
    <mergeCell ref="AU348:BC348"/>
    <mergeCell ref="B349:C349"/>
    <mergeCell ref="V355:X355"/>
    <mergeCell ref="Y355:Z355"/>
    <mergeCell ref="AA355:AH355"/>
    <mergeCell ref="AT356:BB356"/>
    <mergeCell ref="AV357:BB357"/>
    <mergeCell ref="C358:L358"/>
    <mergeCell ref="AP359:BB359"/>
    <mergeCell ref="AP360:BB360"/>
    <mergeCell ref="T363:W363"/>
    <mergeCell ref="AA363:AB363"/>
    <mergeCell ref="K365:S365"/>
    <mergeCell ref="T365:AB365"/>
    <mergeCell ref="AC365:AK365"/>
    <mergeCell ref="AL365:AT365"/>
    <mergeCell ref="K366:M366"/>
    <mergeCell ref="N366:O366"/>
    <mergeCell ref="P366:S366"/>
    <mergeCell ref="T366:V366"/>
    <mergeCell ref="W366:X366"/>
    <mergeCell ref="Y366:AB366"/>
    <mergeCell ref="AC366:AE366"/>
    <mergeCell ref="AF366:AG366"/>
    <mergeCell ref="AH366:AK366"/>
    <mergeCell ref="AL366:AN366"/>
    <mergeCell ref="AO366:AP366"/>
    <mergeCell ref="AQ366:AT366"/>
    <mergeCell ref="AK359:AN360"/>
    <mergeCell ref="AK362:AN363"/>
    <mergeCell ref="AP362:BB363"/>
    <mergeCell ref="B367:J367"/>
    <mergeCell ref="N367:O367"/>
    <mergeCell ref="P367:R367"/>
    <mergeCell ref="W367:X367"/>
    <mergeCell ref="Y367:AA367"/>
    <mergeCell ref="AF367:AG367"/>
    <mergeCell ref="AH367:AJ367"/>
    <mergeCell ref="AO367:AP367"/>
    <mergeCell ref="AQ367:AS367"/>
    <mergeCell ref="AU367:BC367"/>
    <mergeCell ref="B368:J368"/>
    <mergeCell ref="N368:O368"/>
    <mergeCell ref="P368:R368"/>
    <mergeCell ref="W368:X368"/>
    <mergeCell ref="Y368:AA368"/>
    <mergeCell ref="AF368:AG368"/>
    <mergeCell ref="AH368:AJ368"/>
    <mergeCell ref="AO368:AP368"/>
    <mergeCell ref="AQ368:AS368"/>
    <mergeCell ref="AU368:BC368"/>
    <mergeCell ref="B369:J369"/>
    <mergeCell ref="N369:O369"/>
    <mergeCell ref="P369:R369"/>
    <mergeCell ref="W369:X369"/>
    <mergeCell ref="Y369:AA369"/>
    <mergeCell ref="AF369:AG369"/>
    <mergeCell ref="AH369:AJ369"/>
    <mergeCell ref="AO369:AP369"/>
    <mergeCell ref="AQ369:AS369"/>
    <mergeCell ref="AU369:BC369"/>
    <mergeCell ref="B370:J370"/>
    <mergeCell ref="N370:O370"/>
    <mergeCell ref="P370:R370"/>
    <mergeCell ref="W370:X370"/>
    <mergeCell ref="Y370:AA370"/>
    <mergeCell ref="AF370:AG370"/>
    <mergeCell ref="AH370:AJ370"/>
    <mergeCell ref="AO370:AP370"/>
    <mergeCell ref="AQ370:AS370"/>
    <mergeCell ref="AU370:BC370"/>
    <mergeCell ref="P374:R374"/>
    <mergeCell ref="W374:X374"/>
    <mergeCell ref="Y374:AA374"/>
    <mergeCell ref="AF374:AG374"/>
    <mergeCell ref="AH374:AJ374"/>
    <mergeCell ref="AO374:AP374"/>
    <mergeCell ref="AQ374:AS374"/>
    <mergeCell ref="AU374:BC374"/>
    <mergeCell ref="B371:J371"/>
    <mergeCell ref="N371:O371"/>
    <mergeCell ref="P371:R371"/>
    <mergeCell ref="W371:X371"/>
    <mergeCell ref="Y371:AA371"/>
    <mergeCell ref="AF371:AG371"/>
    <mergeCell ref="AH371:AJ371"/>
    <mergeCell ref="AO371:AP371"/>
    <mergeCell ref="AQ371:AS371"/>
    <mergeCell ref="AU371:BC371"/>
    <mergeCell ref="B372:J372"/>
    <mergeCell ref="N372:O372"/>
    <mergeCell ref="P372:R372"/>
    <mergeCell ref="W372:X372"/>
    <mergeCell ref="Y372:AA372"/>
    <mergeCell ref="AF372:AG372"/>
    <mergeCell ref="AH372:AJ372"/>
    <mergeCell ref="AO372:AP372"/>
    <mergeCell ref="AQ372:AS372"/>
    <mergeCell ref="AU372:BC372"/>
    <mergeCell ref="AF393:AG393"/>
    <mergeCell ref="AH393:AK393"/>
    <mergeCell ref="AL393:AN393"/>
    <mergeCell ref="AO393:AP393"/>
    <mergeCell ref="AQ393:AT393"/>
    <mergeCell ref="AK386:AN387"/>
    <mergeCell ref="AK389:AN390"/>
    <mergeCell ref="AP389:BB390"/>
    <mergeCell ref="B375:J375"/>
    <mergeCell ref="N375:O375"/>
    <mergeCell ref="P375:R375"/>
    <mergeCell ref="W375:X375"/>
    <mergeCell ref="Y375:AA375"/>
    <mergeCell ref="AF375:AG375"/>
    <mergeCell ref="AH375:AJ375"/>
    <mergeCell ref="AO375:AP375"/>
    <mergeCell ref="AQ375:AS375"/>
    <mergeCell ref="AU375:BC375"/>
    <mergeCell ref="B376:C376"/>
    <mergeCell ref="V382:X382"/>
    <mergeCell ref="Y382:Z382"/>
    <mergeCell ref="AA382:AH382"/>
    <mergeCell ref="AT383:BB383"/>
    <mergeCell ref="AV384:BB384"/>
    <mergeCell ref="C385:L385"/>
    <mergeCell ref="B392:J393"/>
    <mergeCell ref="AU392:BC393"/>
    <mergeCell ref="K393:M393"/>
    <mergeCell ref="N393:O393"/>
    <mergeCell ref="P393:S393"/>
    <mergeCell ref="T393:V393"/>
    <mergeCell ref="W393:X393"/>
    <mergeCell ref="B394:J394"/>
    <mergeCell ref="N394:O394"/>
    <mergeCell ref="P394:R394"/>
    <mergeCell ref="W394:X394"/>
    <mergeCell ref="Y394:AA394"/>
    <mergeCell ref="AF394:AG394"/>
    <mergeCell ref="AH394:AJ394"/>
    <mergeCell ref="AO394:AP394"/>
    <mergeCell ref="AQ394:AS394"/>
    <mergeCell ref="AU394:BC394"/>
    <mergeCell ref="B395:J395"/>
    <mergeCell ref="N395:O395"/>
    <mergeCell ref="P395:R395"/>
    <mergeCell ref="W395:X395"/>
    <mergeCell ref="Y395:AA395"/>
    <mergeCell ref="AF395:AG395"/>
    <mergeCell ref="AH395:AJ395"/>
    <mergeCell ref="AO395:AP395"/>
    <mergeCell ref="AQ395:AS395"/>
    <mergeCell ref="AU395:BC395"/>
    <mergeCell ref="B396:J396"/>
    <mergeCell ref="N396:O396"/>
    <mergeCell ref="P396:R396"/>
    <mergeCell ref="W396:X396"/>
    <mergeCell ref="Y396:AA396"/>
    <mergeCell ref="AF396:AG396"/>
    <mergeCell ref="AH396:AJ396"/>
    <mergeCell ref="AO396:AP396"/>
    <mergeCell ref="AQ396:AS396"/>
    <mergeCell ref="AU396:BC396"/>
    <mergeCell ref="B397:J397"/>
    <mergeCell ref="N397:O397"/>
    <mergeCell ref="P397:R397"/>
    <mergeCell ref="W397:X397"/>
    <mergeCell ref="Y397:AA397"/>
    <mergeCell ref="AF397:AG397"/>
    <mergeCell ref="AH397:AJ397"/>
    <mergeCell ref="AO397:AP397"/>
    <mergeCell ref="AQ397:AS397"/>
    <mergeCell ref="AU397:BC397"/>
    <mergeCell ref="B398:J398"/>
    <mergeCell ref="N398:O398"/>
    <mergeCell ref="P398:R398"/>
    <mergeCell ref="W398:X398"/>
    <mergeCell ref="Y398:AA398"/>
    <mergeCell ref="AF398:AG398"/>
    <mergeCell ref="AH398:AJ398"/>
    <mergeCell ref="AO398:AP398"/>
    <mergeCell ref="AQ398:AS398"/>
    <mergeCell ref="AU398:BC398"/>
    <mergeCell ref="B399:J399"/>
    <mergeCell ref="N399:O399"/>
    <mergeCell ref="P399:R399"/>
    <mergeCell ref="W399:X399"/>
    <mergeCell ref="Y399:AA399"/>
    <mergeCell ref="AF399:AG399"/>
    <mergeCell ref="AH399:AJ399"/>
    <mergeCell ref="AO399:AP399"/>
    <mergeCell ref="AQ399:AS399"/>
    <mergeCell ref="AU399:BC399"/>
    <mergeCell ref="B400:J400"/>
    <mergeCell ref="N400:O400"/>
    <mergeCell ref="P400:R400"/>
    <mergeCell ref="W400:X400"/>
    <mergeCell ref="Y400:AA400"/>
    <mergeCell ref="AF400:AG400"/>
    <mergeCell ref="AH400:AJ400"/>
    <mergeCell ref="AO400:AP400"/>
    <mergeCell ref="AQ400:AS400"/>
    <mergeCell ref="AU400:BC400"/>
    <mergeCell ref="B401:J401"/>
    <mergeCell ref="N401:O401"/>
    <mergeCell ref="P401:R401"/>
    <mergeCell ref="W401:X401"/>
    <mergeCell ref="Y401:AA401"/>
    <mergeCell ref="AF401:AG401"/>
    <mergeCell ref="AH401:AJ401"/>
    <mergeCell ref="AO401:AP401"/>
    <mergeCell ref="AQ401:AS401"/>
    <mergeCell ref="AU401:BC401"/>
    <mergeCell ref="B402:J402"/>
    <mergeCell ref="N402:O402"/>
    <mergeCell ref="P402:R402"/>
    <mergeCell ref="W402:X402"/>
    <mergeCell ref="Y402:AA402"/>
    <mergeCell ref="AF402:AG402"/>
    <mergeCell ref="AH402:AJ402"/>
    <mergeCell ref="AO402:AP402"/>
    <mergeCell ref="AQ402:AS402"/>
    <mergeCell ref="AU402:BC402"/>
    <mergeCell ref="B403:C403"/>
    <mergeCell ref="V409:X409"/>
    <mergeCell ref="Y409:Z409"/>
    <mergeCell ref="AA409:AH409"/>
    <mergeCell ref="AT410:BB410"/>
    <mergeCell ref="AV411:BB411"/>
    <mergeCell ref="C412:L412"/>
    <mergeCell ref="AP413:BB413"/>
    <mergeCell ref="AP414:BB414"/>
    <mergeCell ref="T417:W417"/>
    <mergeCell ref="AA417:AB417"/>
    <mergeCell ref="K419:S419"/>
    <mergeCell ref="T419:AB419"/>
    <mergeCell ref="AC419:AK419"/>
    <mergeCell ref="AL419:AT419"/>
    <mergeCell ref="K420:M420"/>
    <mergeCell ref="N420:O420"/>
    <mergeCell ref="P420:S420"/>
    <mergeCell ref="T420:V420"/>
    <mergeCell ref="W420:X420"/>
    <mergeCell ref="Y420:AB420"/>
    <mergeCell ref="AC420:AE420"/>
    <mergeCell ref="AF420:AG420"/>
    <mergeCell ref="AH420:AK420"/>
    <mergeCell ref="AL420:AN420"/>
    <mergeCell ref="AO420:AP420"/>
    <mergeCell ref="AQ420:AT420"/>
    <mergeCell ref="B421:J421"/>
    <mergeCell ref="N421:O421"/>
    <mergeCell ref="P421:R421"/>
    <mergeCell ref="W421:X421"/>
    <mergeCell ref="Y421:AA421"/>
    <mergeCell ref="AF421:AG421"/>
    <mergeCell ref="AH421:AJ421"/>
    <mergeCell ref="AO421:AP421"/>
    <mergeCell ref="AQ421:AS421"/>
    <mergeCell ref="AU421:BC421"/>
    <mergeCell ref="B422:J422"/>
    <mergeCell ref="N422:O422"/>
    <mergeCell ref="P422:R422"/>
    <mergeCell ref="W422:X422"/>
    <mergeCell ref="Y422:AA422"/>
    <mergeCell ref="AF422:AG422"/>
    <mergeCell ref="AH422:AJ422"/>
    <mergeCell ref="AO422:AP422"/>
    <mergeCell ref="AQ422:AS422"/>
    <mergeCell ref="AU422:BC422"/>
    <mergeCell ref="B423:J423"/>
    <mergeCell ref="N423:O423"/>
    <mergeCell ref="P423:R423"/>
    <mergeCell ref="W423:X423"/>
    <mergeCell ref="Y423:AA423"/>
    <mergeCell ref="AF423:AG423"/>
    <mergeCell ref="AH423:AJ423"/>
    <mergeCell ref="AO423:AP423"/>
    <mergeCell ref="AQ423:AS423"/>
    <mergeCell ref="AU423:BC423"/>
    <mergeCell ref="B424:J424"/>
    <mergeCell ref="N424:O424"/>
    <mergeCell ref="P424:R424"/>
    <mergeCell ref="W424:X424"/>
    <mergeCell ref="Y424:AA424"/>
    <mergeCell ref="AF424:AG424"/>
    <mergeCell ref="AH424:AJ424"/>
    <mergeCell ref="AO424:AP424"/>
    <mergeCell ref="AQ424:AS424"/>
    <mergeCell ref="AU424:BC424"/>
    <mergeCell ref="B425:J425"/>
    <mergeCell ref="N425:O425"/>
    <mergeCell ref="P425:R425"/>
    <mergeCell ref="W425:X425"/>
    <mergeCell ref="Y425:AA425"/>
    <mergeCell ref="AF425:AG425"/>
    <mergeCell ref="AH425:AJ425"/>
    <mergeCell ref="AO425:AP425"/>
    <mergeCell ref="AQ425:AS425"/>
    <mergeCell ref="AU425:BC425"/>
    <mergeCell ref="B426:J426"/>
    <mergeCell ref="N426:O426"/>
    <mergeCell ref="P426:R426"/>
    <mergeCell ref="W426:X426"/>
    <mergeCell ref="Y426:AA426"/>
    <mergeCell ref="AF426:AG426"/>
    <mergeCell ref="AH426:AJ426"/>
    <mergeCell ref="AO426:AP426"/>
    <mergeCell ref="AQ426:AS426"/>
    <mergeCell ref="AU426:BC426"/>
    <mergeCell ref="B427:J427"/>
    <mergeCell ref="N427:O427"/>
    <mergeCell ref="P427:R427"/>
    <mergeCell ref="W427:X427"/>
    <mergeCell ref="Y427:AA427"/>
    <mergeCell ref="AF427:AG427"/>
    <mergeCell ref="AH427:AJ427"/>
    <mergeCell ref="AO427:AP427"/>
    <mergeCell ref="AQ427:AS427"/>
    <mergeCell ref="AU427:BC427"/>
    <mergeCell ref="B428:J428"/>
    <mergeCell ref="N428:O428"/>
    <mergeCell ref="P428:R428"/>
    <mergeCell ref="W428:X428"/>
    <mergeCell ref="Y428:AA428"/>
    <mergeCell ref="AF428:AG428"/>
    <mergeCell ref="AH428:AJ428"/>
    <mergeCell ref="AO428:AP428"/>
    <mergeCell ref="AQ428:AS428"/>
    <mergeCell ref="AU428:BC428"/>
    <mergeCell ref="B429:J429"/>
    <mergeCell ref="N429:O429"/>
    <mergeCell ref="P429:R429"/>
    <mergeCell ref="W429:X429"/>
    <mergeCell ref="Y429:AA429"/>
    <mergeCell ref="AF429:AG429"/>
    <mergeCell ref="AH429:AJ429"/>
    <mergeCell ref="AO429:AP429"/>
    <mergeCell ref="AQ429:AS429"/>
    <mergeCell ref="AU429:BC429"/>
    <mergeCell ref="B430:C430"/>
    <mergeCell ref="V436:X436"/>
    <mergeCell ref="Y436:Z436"/>
    <mergeCell ref="AA436:AH436"/>
    <mergeCell ref="AT437:BB437"/>
    <mergeCell ref="AV438:BB438"/>
    <mergeCell ref="C439:L439"/>
    <mergeCell ref="AP440:BB440"/>
    <mergeCell ref="AP441:BB441"/>
    <mergeCell ref="T444:W444"/>
    <mergeCell ref="AA444:AB444"/>
    <mergeCell ref="K446:S446"/>
    <mergeCell ref="T446:AB446"/>
    <mergeCell ref="AC446:AK446"/>
    <mergeCell ref="AL446:AT446"/>
    <mergeCell ref="K447:M447"/>
    <mergeCell ref="N447:O447"/>
    <mergeCell ref="P447:S447"/>
    <mergeCell ref="T447:V447"/>
    <mergeCell ref="W447:X447"/>
    <mergeCell ref="Y447:AB447"/>
    <mergeCell ref="AC447:AE447"/>
    <mergeCell ref="AF447:AG447"/>
    <mergeCell ref="AH447:AK447"/>
    <mergeCell ref="AL447:AN447"/>
    <mergeCell ref="AO447:AP447"/>
    <mergeCell ref="AQ447:AT447"/>
    <mergeCell ref="B448:J448"/>
    <mergeCell ref="N448:O448"/>
    <mergeCell ref="P448:R448"/>
    <mergeCell ref="W448:X448"/>
    <mergeCell ref="Y448:AA448"/>
    <mergeCell ref="AF448:AG448"/>
    <mergeCell ref="AH448:AJ448"/>
    <mergeCell ref="AO448:AP448"/>
    <mergeCell ref="AQ448:AS448"/>
    <mergeCell ref="AU448:BC448"/>
    <mergeCell ref="B449:J449"/>
    <mergeCell ref="N449:O449"/>
    <mergeCell ref="P449:R449"/>
    <mergeCell ref="W449:X449"/>
    <mergeCell ref="Y449:AA449"/>
    <mergeCell ref="AF449:AG449"/>
    <mergeCell ref="AH449:AJ449"/>
    <mergeCell ref="AO449:AP449"/>
    <mergeCell ref="AQ449:AS449"/>
    <mergeCell ref="AU449:BC449"/>
    <mergeCell ref="B450:J450"/>
    <mergeCell ref="N450:O450"/>
    <mergeCell ref="P450:R450"/>
    <mergeCell ref="W450:X450"/>
    <mergeCell ref="Y450:AA450"/>
    <mergeCell ref="AF450:AG450"/>
    <mergeCell ref="AH450:AJ450"/>
    <mergeCell ref="AO450:AP450"/>
    <mergeCell ref="AQ450:AS450"/>
    <mergeCell ref="AU450:BC450"/>
    <mergeCell ref="B451:J451"/>
    <mergeCell ref="N451:O451"/>
    <mergeCell ref="P451:R451"/>
    <mergeCell ref="W451:X451"/>
    <mergeCell ref="Y451:AA451"/>
    <mergeCell ref="AF451:AG451"/>
    <mergeCell ref="AH451:AJ451"/>
    <mergeCell ref="AO451:AP451"/>
    <mergeCell ref="AQ451:AS451"/>
    <mergeCell ref="AU451:BC451"/>
    <mergeCell ref="N455:O455"/>
    <mergeCell ref="P455:R455"/>
    <mergeCell ref="W455:X455"/>
    <mergeCell ref="Y455:AA455"/>
    <mergeCell ref="AF455:AG455"/>
    <mergeCell ref="AH455:AJ455"/>
    <mergeCell ref="AO455:AP455"/>
    <mergeCell ref="AQ455:AS455"/>
    <mergeCell ref="AU455:BC455"/>
    <mergeCell ref="B452:J452"/>
    <mergeCell ref="N452:O452"/>
    <mergeCell ref="P452:R452"/>
    <mergeCell ref="W452:X452"/>
    <mergeCell ref="Y452:AA452"/>
    <mergeCell ref="AF452:AG452"/>
    <mergeCell ref="AH452:AJ452"/>
    <mergeCell ref="AO452:AP452"/>
    <mergeCell ref="AQ452:AS452"/>
    <mergeCell ref="AU452:BC452"/>
    <mergeCell ref="B453:J453"/>
    <mergeCell ref="N453:O453"/>
    <mergeCell ref="P453:R453"/>
    <mergeCell ref="W453:X453"/>
    <mergeCell ref="Y453:AA453"/>
    <mergeCell ref="AF453:AG453"/>
    <mergeCell ref="AH453:AJ453"/>
    <mergeCell ref="AO453:AP453"/>
    <mergeCell ref="AQ453:AS453"/>
    <mergeCell ref="AU453:BC453"/>
    <mergeCell ref="B456:J456"/>
    <mergeCell ref="N456:O456"/>
    <mergeCell ref="P456:R456"/>
    <mergeCell ref="W456:X456"/>
    <mergeCell ref="Y456:AA456"/>
    <mergeCell ref="AF456:AG456"/>
    <mergeCell ref="AH456:AJ456"/>
    <mergeCell ref="AO456:AP456"/>
    <mergeCell ref="AQ456:AS456"/>
    <mergeCell ref="AU456:BC456"/>
    <mergeCell ref="B457:C457"/>
    <mergeCell ref="AK440:AN441"/>
    <mergeCell ref="AK443:AN444"/>
    <mergeCell ref="AP443:BB444"/>
    <mergeCell ref="B446:J447"/>
    <mergeCell ref="AU446:BC447"/>
    <mergeCell ref="AK413:AN414"/>
    <mergeCell ref="AK416:AN417"/>
    <mergeCell ref="AP416:BB417"/>
    <mergeCell ref="B419:J420"/>
    <mergeCell ref="AU419:BC420"/>
    <mergeCell ref="B454:J454"/>
    <mergeCell ref="N454:O454"/>
    <mergeCell ref="P454:R454"/>
    <mergeCell ref="W454:X454"/>
    <mergeCell ref="Y454:AA454"/>
    <mergeCell ref="AF454:AG454"/>
    <mergeCell ref="AH454:AJ454"/>
    <mergeCell ref="AO454:AP454"/>
    <mergeCell ref="AQ454:AS454"/>
    <mergeCell ref="AU454:BC454"/>
    <mergeCell ref="B455:J455"/>
    <mergeCell ref="B365:J366"/>
    <mergeCell ref="AU365:BC366"/>
    <mergeCell ref="AK332:AN333"/>
    <mergeCell ref="AK335:AN336"/>
    <mergeCell ref="AP335:BB336"/>
    <mergeCell ref="B338:J339"/>
    <mergeCell ref="AU338:BC339"/>
    <mergeCell ref="AK308:AN309"/>
    <mergeCell ref="AP308:BB309"/>
    <mergeCell ref="B311:J312"/>
    <mergeCell ref="AU311:BC312"/>
    <mergeCell ref="AK305:AN306"/>
    <mergeCell ref="AP386:BB386"/>
    <mergeCell ref="AP387:BB387"/>
    <mergeCell ref="T390:W390"/>
    <mergeCell ref="AA390:AB390"/>
    <mergeCell ref="K392:S392"/>
    <mergeCell ref="T392:AB392"/>
    <mergeCell ref="AC392:AK392"/>
    <mergeCell ref="AL392:AT392"/>
    <mergeCell ref="B373:J373"/>
    <mergeCell ref="N373:O373"/>
    <mergeCell ref="P373:R373"/>
    <mergeCell ref="W373:X373"/>
    <mergeCell ref="Y373:AA373"/>
    <mergeCell ref="AF373:AG373"/>
    <mergeCell ref="AH373:AJ373"/>
    <mergeCell ref="AO373:AP373"/>
    <mergeCell ref="AQ373:AS373"/>
    <mergeCell ref="AU373:BC373"/>
    <mergeCell ref="B374:J374"/>
    <mergeCell ref="N374:O374"/>
    <mergeCell ref="Y393:AB393"/>
    <mergeCell ref="AC393:AE393"/>
    <mergeCell ref="B284:J285"/>
    <mergeCell ref="AU284:BC285"/>
    <mergeCell ref="AK278:AN279"/>
    <mergeCell ref="AK254:AN255"/>
    <mergeCell ref="AP254:BB255"/>
    <mergeCell ref="B257:J258"/>
    <mergeCell ref="AU257:BC258"/>
    <mergeCell ref="AK251:AN252"/>
    <mergeCell ref="AK227:AN228"/>
    <mergeCell ref="AP227:BB228"/>
    <mergeCell ref="B230:J231"/>
    <mergeCell ref="AU230:BC231"/>
    <mergeCell ref="AK224:AN225"/>
    <mergeCell ref="AK200:AN201"/>
    <mergeCell ref="AP200:BB201"/>
    <mergeCell ref="B203:J204"/>
    <mergeCell ref="AU203:BC204"/>
    <mergeCell ref="AP278:BB278"/>
    <mergeCell ref="AP279:BB279"/>
    <mergeCell ref="T282:W282"/>
    <mergeCell ref="AA282:AB282"/>
    <mergeCell ref="K284:S284"/>
    <mergeCell ref="T284:AB284"/>
    <mergeCell ref="AC284:AK284"/>
    <mergeCell ref="AL284:AT284"/>
    <mergeCell ref="K285:M285"/>
    <mergeCell ref="N285:O285"/>
    <mergeCell ref="P285:S285"/>
    <mergeCell ref="T285:V285"/>
    <mergeCell ref="W285:X285"/>
    <mergeCell ref="B176:J177"/>
    <mergeCell ref="AU176:BC177"/>
    <mergeCell ref="AK170:AN171"/>
    <mergeCell ref="AK146:AN147"/>
    <mergeCell ref="AP146:BB147"/>
    <mergeCell ref="B149:J150"/>
    <mergeCell ref="AU149:BC150"/>
    <mergeCell ref="B122:J123"/>
    <mergeCell ref="AU122:BC123"/>
    <mergeCell ref="AK116:AN117"/>
    <mergeCell ref="AK119:AN120"/>
    <mergeCell ref="AP119:BB120"/>
    <mergeCell ref="AK143:AN144"/>
    <mergeCell ref="AK11:AN12"/>
    <mergeCell ref="AK8:AN9"/>
    <mergeCell ref="B14:J15"/>
    <mergeCell ref="AU14:BC15"/>
    <mergeCell ref="AP11:BB12"/>
    <mergeCell ref="AK35:AN36"/>
    <mergeCell ref="B41:J42"/>
    <mergeCell ref="AU41:BC42"/>
    <mergeCell ref="AK38:AN39"/>
    <mergeCell ref="AP38:BB39"/>
    <mergeCell ref="AK62:AN63"/>
    <mergeCell ref="AK65:AN66"/>
    <mergeCell ref="AP65:BB66"/>
    <mergeCell ref="B68:J69"/>
    <mergeCell ref="AU68:BC69"/>
    <mergeCell ref="AK89:AN90"/>
    <mergeCell ref="AK92:AN93"/>
    <mergeCell ref="AP92:BB93"/>
    <mergeCell ref="B95:J96"/>
  </mergeCells>
  <phoneticPr fontId="25"/>
  <conditionalFormatting sqref="B2:BC28">
    <cfRule type="expression" dxfId="99" priority="423">
      <formula>$BE$2="非表示"</formula>
    </cfRule>
  </conditionalFormatting>
  <conditionalFormatting sqref="P16:R24">
    <cfRule type="expression" dxfId="98" priority="88">
      <formula>MOD($P16,1)=0</formula>
    </cfRule>
  </conditionalFormatting>
  <conditionalFormatting sqref="Y16:AA24">
    <cfRule type="expression" dxfId="97" priority="87">
      <formula>MOD($Y16,1)=0</formula>
    </cfRule>
  </conditionalFormatting>
  <conditionalFormatting sqref="AH16:AJ24">
    <cfRule type="expression" dxfId="96" priority="86">
      <formula>MOD($AH16,1)=0</formula>
    </cfRule>
  </conditionalFormatting>
  <conditionalFormatting sqref="AQ16:AS24">
    <cfRule type="expression" dxfId="95" priority="85">
      <formula>MOD($AQ16,1)=0</formula>
    </cfRule>
  </conditionalFormatting>
  <conditionalFormatting sqref="B29:BC55">
    <cfRule type="expression" dxfId="94" priority="242">
      <formula>$BE$29="非表示"</formula>
    </cfRule>
  </conditionalFormatting>
  <conditionalFormatting sqref="P43:R51">
    <cfRule type="expression" dxfId="93" priority="93">
      <formula>MOD($P43,1)=0</formula>
    </cfRule>
  </conditionalFormatting>
  <conditionalFormatting sqref="Y43:AA51">
    <cfRule type="expression" dxfId="92" priority="92">
      <formula>MOD($Y43,1)=0</formula>
    </cfRule>
  </conditionalFormatting>
  <conditionalFormatting sqref="AH43:AJ51">
    <cfRule type="expression" dxfId="91" priority="91">
      <formula>MOD($AH43,1)=0</formula>
    </cfRule>
  </conditionalFormatting>
  <conditionalFormatting sqref="AQ43:AS51">
    <cfRule type="expression" dxfId="90" priority="82">
      <formula>MOD($AQ43,1)=0</formula>
    </cfRule>
  </conditionalFormatting>
  <conditionalFormatting sqref="B56:BC82">
    <cfRule type="expression" dxfId="89" priority="237">
      <formula>$BE$56="非表示"</formula>
    </cfRule>
  </conditionalFormatting>
  <conditionalFormatting sqref="P70:R78">
    <cfRule type="expression" dxfId="88" priority="74">
      <formula>MOD($P70,1)=0</formula>
    </cfRule>
  </conditionalFormatting>
  <conditionalFormatting sqref="Y70:AA78">
    <cfRule type="expression" dxfId="87" priority="73">
      <formula>MOD($Y70,1)=0</formula>
    </cfRule>
  </conditionalFormatting>
  <conditionalFormatting sqref="AH70:AJ78">
    <cfRule type="expression" dxfId="86" priority="72">
      <formula>MOD($AH70,1)=0</formula>
    </cfRule>
  </conditionalFormatting>
  <conditionalFormatting sqref="AQ70:AS78">
    <cfRule type="expression" dxfId="85" priority="71">
      <formula>MOD($AQ70,1)=0</formula>
    </cfRule>
  </conditionalFormatting>
  <conditionalFormatting sqref="B83:BC109">
    <cfRule type="expression" dxfId="84" priority="232">
      <formula>$BE$83="非表示"</formula>
    </cfRule>
  </conditionalFormatting>
  <conditionalFormatting sqref="P97:R105">
    <cfRule type="expression" dxfId="83" priority="69">
      <formula>MOD($P97,1)=0</formula>
    </cfRule>
  </conditionalFormatting>
  <conditionalFormatting sqref="Y97:AA105">
    <cfRule type="expression" dxfId="82" priority="68">
      <formula>MOD($Y97,1)=0</formula>
    </cfRule>
  </conditionalFormatting>
  <conditionalFormatting sqref="AH97:AJ105">
    <cfRule type="expression" dxfId="81" priority="67">
      <formula>MOD($AH97,1)=0</formula>
    </cfRule>
  </conditionalFormatting>
  <conditionalFormatting sqref="AQ97:AS105">
    <cfRule type="expression" dxfId="80" priority="66">
      <formula>MOD($AQ97,1)=0</formula>
    </cfRule>
  </conditionalFormatting>
  <conditionalFormatting sqref="B110:BC136">
    <cfRule type="expression" dxfId="79" priority="227">
      <formula>$BE$110="非表示"</formula>
    </cfRule>
  </conditionalFormatting>
  <conditionalFormatting sqref="P124:R132">
    <cfRule type="expression" dxfId="78" priority="64">
      <formula>MOD($P124,1)=0</formula>
    </cfRule>
  </conditionalFormatting>
  <conditionalFormatting sqref="Y124:AA132">
    <cfRule type="expression" dxfId="77" priority="63">
      <formula>MOD($Y124,1)=0</formula>
    </cfRule>
  </conditionalFormatting>
  <conditionalFormatting sqref="AH124:AJ132">
    <cfRule type="expression" dxfId="76" priority="62">
      <formula>MOD($AH124,1)=0</formula>
    </cfRule>
  </conditionalFormatting>
  <conditionalFormatting sqref="AQ124:AS132">
    <cfRule type="expression" dxfId="75" priority="61">
      <formula>MOD($AQ124,1)=0</formula>
    </cfRule>
  </conditionalFormatting>
  <conditionalFormatting sqref="B137:BC163">
    <cfRule type="expression" dxfId="74" priority="222">
      <formula>$BE$137="非表示"</formula>
    </cfRule>
  </conditionalFormatting>
  <conditionalFormatting sqref="P151:R159">
    <cfRule type="expression" dxfId="73" priority="59">
      <formula>MOD($P151,1)=0</formula>
    </cfRule>
  </conditionalFormatting>
  <conditionalFormatting sqref="Y151:AA159">
    <cfRule type="expression" dxfId="72" priority="58">
      <formula>MOD($Y151,1)=0</formula>
    </cfRule>
  </conditionalFormatting>
  <conditionalFormatting sqref="AH151:AJ159">
    <cfRule type="expression" dxfId="71" priority="57">
      <formula>MOD($AH151,1)=0</formula>
    </cfRule>
  </conditionalFormatting>
  <conditionalFormatting sqref="AQ151:AS159">
    <cfRule type="expression" dxfId="70" priority="56">
      <formula>MOD($AQ151,1)=0</formula>
    </cfRule>
  </conditionalFormatting>
  <conditionalFormatting sqref="B164:BC190">
    <cfRule type="expression" dxfId="69" priority="217">
      <formula>$BE$164="非表示"</formula>
    </cfRule>
  </conditionalFormatting>
  <conditionalFormatting sqref="P178:R186">
    <cfRule type="expression" dxfId="68" priority="54">
      <formula>MOD($P178,1)=0</formula>
    </cfRule>
  </conditionalFormatting>
  <conditionalFormatting sqref="Y178:AA186">
    <cfRule type="expression" dxfId="67" priority="53">
      <formula>MOD($Y178,1)=0</formula>
    </cfRule>
  </conditionalFormatting>
  <conditionalFormatting sqref="AH178:AJ186">
    <cfRule type="expression" dxfId="66" priority="52">
      <formula>MOD($AH178,1)=0</formula>
    </cfRule>
  </conditionalFormatting>
  <conditionalFormatting sqref="AQ178:AS186">
    <cfRule type="expression" dxfId="65" priority="51">
      <formula>MOD($AQ178,1)=0</formula>
    </cfRule>
  </conditionalFormatting>
  <conditionalFormatting sqref="B191:BC217">
    <cfRule type="expression" dxfId="64" priority="212">
      <formula>$BE$191="非表示"</formula>
    </cfRule>
  </conditionalFormatting>
  <conditionalFormatting sqref="P205:R213">
    <cfRule type="expression" dxfId="63" priority="49">
      <formula>MOD($P205,1)=0</formula>
    </cfRule>
  </conditionalFormatting>
  <conditionalFormatting sqref="Y205:AA213">
    <cfRule type="expression" dxfId="62" priority="48">
      <formula>MOD($Y205,1)=0</formula>
    </cfRule>
  </conditionalFormatting>
  <conditionalFormatting sqref="AH205:AJ213">
    <cfRule type="expression" dxfId="61" priority="47">
      <formula>MOD($AH205,1)=0</formula>
    </cfRule>
  </conditionalFormatting>
  <conditionalFormatting sqref="AQ205:AS213">
    <cfRule type="expression" dxfId="60" priority="46">
      <formula>MOD($AQ205,1)=0</formula>
    </cfRule>
  </conditionalFormatting>
  <conditionalFormatting sqref="B218:BC244">
    <cfRule type="expression" dxfId="59" priority="207">
      <formula>$BE$218="非表示"</formula>
    </cfRule>
  </conditionalFormatting>
  <conditionalFormatting sqref="P232:R240">
    <cfRule type="expression" dxfId="58" priority="44">
      <formula>MOD($P232,1)=0</formula>
    </cfRule>
  </conditionalFormatting>
  <conditionalFormatting sqref="Y232:AA240">
    <cfRule type="expression" dxfId="57" priority="43">
      <formula>MOD($Y232,1)=0</formula>
    </cfRule>
  </conditionalFormatting>
  <conditionalFormatting sqref="AH232:AJ240">
    <cfRule type="expression" dxfId="56" priority="42">
      <formula>MOD($AH232,1)=0</formula>
    </cfRule>
  </conditionalFormatting>
  <conditionalFormatting sqref="AQ232:AS240">
    <cfRule type="expression" dxfId="55" priority="41">
      <formula>MOD($AQ232,1)=0</formula>
    </cfRule>
  </conditionalFormatting>
  <conditionalFormatting sqref="B245:BC271">
    <cfRule type="expression" dxfId="54" priority="202">
      <formula>$BE$245="非表示"</formula>
    </cfRule>
  </conditionalFormatting>
  <conditionalFormatting sqref="P259:R267">
    <cfRule type="expression" dxfId="53" priority="39">
      <formula>MOD($P259,1)=0</formula>
    </cfRule>
  </conditionalFormatting>
  <conditionalFormatting sqref="Y259:AA267">
    <cfRule type="expression" dxfId="52" priority="38">
      <formula>MOD($Y259,1)=0</formula>
    </cfRule>
  </conditionalFormatting>
  <conditionalFormatting sqref="AH259:AJ267">
    <cfRule type="expression" dxfId="51" priority="37">
      <formula>MOD($AH259,1)=0</formula>
    </cfRule>
  </conditionalFormatting>
  <conditionalFormatting sqref="AQ259:AS267">
    <cfRule type="expression" dxfId="50" priority="36">
      <formula>MOD($AQ259,1)=0</formula>
    </cfRule>
  </conditionalFormatting>
  <conditionalFormatting sqref="B272:BC298">
    <cfRule type="expression" dxfId="49" priority="197">
      <formula>$BE$272="非表示"</formula>
    </cfRule>
  </conditionalFormatting>
  <conditionalFormatting sqref="P286:R294">
    <cfRule type="expression" dxfId="48" priority="34">
      <formula>MOD($P286,1)=0</formula>
    </cfRule>
  </conditionalFormatting>
  <conditionalFormatting sqref="Y286:AA294">
    <cfRule type="expression" dxfId="47" priority="33">
      <formula>MOD($Y286,1)=0</formula>
    </cfRule>
  </conditionalFormatting>
  <conditionalFormatting sqref="AH286:AJ294">
    <cfRule type="expression" dxfId="46" priority="32">
      <formula>MOD($AH286,1)=0</formula>
    </cfRule>
  </conditionalFormatting>
  <conditionalFormatting sqref="AQ286:AS294">
    <cfRule type="expression" dxfId="45" priority="31">
      <formula>MOD($AQ286,1)=0</formula>
    </cfRule>
  </conditionalFormatting>
  <conditionalFormatting sqref="B299:BC325">
    <cfRule type="expression" dxfId="44" priority="192">
      <formula>$BE$299="非表示"</formula>
    </cfRule>
  </conditionalFormatting>
  <conditionalFormatting sqref="P313:R321">
    <cfRule type="expression" dxfId="43" priority="29">
      <formula>MOD($P313,1)=0</formula>
    </cfRule>
  </conditionalFormatting>
  <conditionalFormatting sqref="Y313:AA321">
    <cfRule type="expression" dxfId="42" priority="28">
      <formula>MOD($Y313,1)=0</formula>
    </cfRule>
  </conditionalFormatting>
  <conditionalFormatting sqref="AH313:AJ321">
    <cfRule type="expression" dxfId="41" priority="27">
      <formula>MOD($AH313,1)=0</formula>
    </cfRule>
  </conditionalFormatting>
  <conditionalFormatting sqref="AQ313:AS321">
    <cfRule type="expression" dxfId="40" priority="26">
      <formula>MOD($AQ313,1)=0</formula>
    </cfRule>
  </conditionalFormatting>
  <conditionalFormatting sqref="B326:BC352">
    <cfRule type="expression" dxfId="39" priority="187">
      <formula>$BE$326="非表示"</formula>
    </cfRule>
  </conditionalFormatting>
  <conditionalFormatting sqref="P340:R348">
    <cfRule type="expression" dxfId="38" priority="24">
      <formula>MOD($P340,1)=0</formula>
    </cfRule>
  </conditionalFormatting>
  <conditionalFormatting sqref="Y340:AA348">
    <cfRule type="expression" dxfId="37" priority="23">
      <formula>MOD($Y340,1)=0</formula>
    </cfRule>
  </conditionalFormatting>
  <conditionalFormatting sqref="AH340:AJ348">
    <cfRule type="expression" dxfId="36" priority="22">
      <formula>MOD($AH340,1)=0</formula>
    </cfRule>
  </conditionalFormatting>
  <conditionalFormatting sqref="AQ340:AS348">
    <cfRule type="expression" dxfId="35" priority="21">
      <formula>MOD($AQ340,1)=0</formula>
    </cfRule>
  </conditionalFormatting>
  <conditionalFormatting sqref="B353:BC379">
    <cfRule type="expression" dxfId="34" priority="182">
      <formula>$BE$353="非表示"</formula>
    </cfRule>
  </conditionalFormatting>
  <conditionalFormatting sqref="P367:R375">
    <cfRule type="expression" dxfId="33" priority="19">
      <formula>MOD($P367,1)=0</formula>
    </cfRule>
  </conditionalFormatting>
  <conditionalFormatting sqref="Y367:AA375">
    <cfRule type="expression" dxfId="32" priority="18">
      <formula>MOD($Y367,1)=0</formula>
    </cfRule>
  </conditionalFormatting>
  <conditionalFormatting sqref="AH367:AJ375">
    <cfRule type="expression" dxfId="31" priority="17">
      <formula>MOD($AH367,1)=0</formula>
    </cfRule>
  </conditionalFormatting>
  <conditionalFormatting sqref="AQ367:AS375">
    <cfRule type="expression" dxfId="30" priority="16">
      <formula>MOD($AQ367,1)=0</formula>
    </cfRule>
  </conditionalFormatting>
  <conditionalFormatting sqref="B380:BC406">
    <cfRule type="expression" dxfId="29" priority="177">
      <formula>$BE$380="非表示"</formula>
    </cfRule>
  </conditionalFormatting>
  <conditionalFormatting sqref="P394:R402">
    <cfRule type="expression" dxfId="28" priority="14">
      <formula>MOD($P394,1)=0</formula>
    </cfRule>
  </conditionalFormatting>
  <conditionalFormatting sqref="Y394:AA402">
    <cfRule type="expression" dxfId="27" priority="13">
      <formula>MOD($Y394,1)=0</formula>
    </cfRule>
  </conditionalFormatting>
  <conditionalFormatting sqref="AH394:AJ402">
    <cfRule type="expression" dxfId="26" priority="12">
      <formula>MOD($AH394,1)=0</formula>
    </cfRule>
  </conditionalFormatting>
  <conditionalFormatting sqref="AQ394:AS402">
    <cfRule type="expression" dxfId="25" priority="11">
      <formula>MOD($AQ394,1)=0</formula>
    </cfRule>
  </conditionalFormatting>
  <conditionalFormatting sqref="B407:BC433">
    <cfRule type="expression" dxfId="24" priority="172">
      <formula>$BE$407="非表示"</formula>
    </cfRule>
  </conditionalFormatting>
  <conditionalFormatting sqref="P421:R429">
    <cfRule type="expression" dxfId="23" priority="9">
      <formula>MOD($P421,1)=0</formula>
    </cfRule>
  </conditionalFormatting>
  <conditionalFormatting sqref="Y421:AA429">
    <cfRule type="expression" dxfId="22" priority="8">
      <formula>MOD($Y421,1)=0</formula>
    </cfRule>
  </conditionalFormatting>
  <conditionalFormatting sqref="AH421:AJ429">
    <cfRule type="expression" dxfId="21" priority="7">
      <formula>MOD($AH421,1)=0</formula>
    </cfRule>
  </conditionalFormatting>
  <conditionalFormatting sqref="AQ421:AS429">
    <cfRule type="expression" dxfId="20" priority="6">
      <formula>MOD($AQ421,1)=0</formula>
    </cfRule>
  </conditionalFormatting>
  <conditionalFormatting sqref="B434:BC460">
    <cfRule type="expression" dxfId="19" priority="167">
      <formula>$BE$434="非表示"</formula>
    </cfRule>
  </conditionalFormatting>
  <conditionalFormatting sqref="P448:R456">
    <cfRule type="expression" dxfId="18" priority="4">
      <formula>MOD($P448,1)=0</formula>
    </cfRule>
  </conditionalFormatting>
  <conditionalFormatting sqref="Y448:AA456">
    <cfRule type="expression" dxfId="17" priority="3">
      <formula>MOD($Y448,1)=0</formula>
    </cfRule>
  </conditionalFormatting>
  <conditionalFormatting sqref="AH448:AJ456">
    <cfRule type="expression" dxfId="16" priority="2">
      <formula>MOD($AH448,1)=0</formula>
    </cfRule>
  </conditionalFormatting>
  <conditionalFormatting sqref="AQ448:AS456">
    <cfRule type="expression" dxfId="15" priority="1">
      <formula>MOD($AQ448,1)=0</formula>
    </cfRule>
  </conditionalFormatting>
  <printOptions horizontalCentered="1" verticalCentered="1"/>
  <pageMargins left="0.31496062992126" right="0.31496062992126" top="0.74803149606299202" bottom="0.74803149606299202" header="0.31496062992126" footer="0.31496062992126"/>
  <pageSetup paperSize="9" scale="64" orientation="landscape" r:id="rId1"/>
  <rowBreaks count="1" manualBreakCount="1">
    <brk id="28" max="5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【非表示シート】!$H$15</xm:f>
          </x14:formula1>
          <xm:sqref>Q10:AH10 Q37:AH37 Q64:AH64 Q91:AH91 Q118:AH118 Q145:AH145 Q172:AH172 Q199:AH199 Q226:AH226 Q253:AH253 Q280:AH280 Q307:AH307 Q334:AH334 Q361:AH361 Q388:AH388 Q415:AH415 Q442:AH442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5"/>
  <sheetViews>
    <sheetView workbookViewId="0">
      <selection activeCell="H22" sqref="H22"/>
    </sheetView>
  </sheetViews>
  <sheetFormatPr defaultColWidth="9" defaultRowHeight="13.5"/>
  <cols>
    <col min="1" max="2" width="13.875" style="16" customWidth="1"/>
    <col min="3" max="3" width="9" style="16"/>
    <col min="4" max="4" width="13.875" style="16" customWidth="1"/>
    <col min="5" max="6" width="9" style="16"/>
    <col min="7" max="7" width="9.5" style="16" customWidth="1"/>
    <col min="8" max="8" width="19.25" style="16" customWidth="1"/>
    <col min="9" max="9" width="9" style="16"/>
    <col min="10" max="10" width="17.75" style="16" customWidth="1"/>
    <col min="11" max="16384" width="9" style="16"/>
  </cols>
  <sheetData>
    <row r="1" spans="1:8">
      <c r="A1" s="16" t="s">
        <v>71</v>
      </c>
      <c r="B1" s="16" t="s">
        <v>12</v>
      </c>
      <c r="D1" s="16" t="s">
        <v>29</v>
      </c>
      <c r="G1" s="16" t="s">
        <v>72</v>
      </c>
      <c r="H1" s="16" t="s">
        <v>12</v>
      </c>
    </row>
    <row r="2" spans="1:8">
      <c r="B2" s="16" t="s">
        <v>13</v>
      </c>
    </row>
    <row r="3" spans="1:8">
      <c r="B3" s="16" t="s">
        <v>15</v>
      </c>
    </row>
    <row r="4" spans="1:8">
      <c r="B4" s="16" t="s">
        <v>73</v>
      </c>
    </row>
    <row r="5" spans="1:8">
      <c r="B5" s="16" t="s">
        <v>74</v>
      </c>
    </row>
  </sheetData>
  <sheetProtection selectLockedCells="1" selectUnlockedCells="1"/>
  <phoneticPr fontId="25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altText="" r:id="rId5">
            <anchor moveWithCells="1">
              <from>
                <xdr:col>7</xdr:col>
                <xdr:colOff>19050</xdr:colOff>
                <xdr:row>1</xdr:row>
                <xdr:rowOff>28575</xdr:rowOff>
              </from>
              <to>
                <xdr:col>7</xdr:col>
                <xdr:colOff>1447800</xdr:colOff>
                <xdr:row>3</xdr:row>
                <xdr:rowOff>142875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altText="" r:id="rId7">
            <anchor moveWithCells="1">
              <from>
                <xdr:col>7</xdr:col>
                <xdr:colOff>19050</xdr:colOff>
                <xdr:row>7</xdr:row>
                <xdr:rowOff>28575</xdr:rowOff>
              </from>
              <to>
                <xdr:col>7</xdr:col>
                <xdr:colOff>1447800</xdr:colOff>
                <xdr:row>9</xdr:row>
                <xdr:rowOff>152400</xdr:rowOff>
              </to>
            </anchor>
          </objectPr>
        </oleObject>
      </mc:Choice>
      <mc:Fallback>
        <oleObject progId="Word.Document.12" shapeId="1028" r:id="rId6"/>
      </mc:Fallback>
    </mc:AlternateContent>
    <mc:AlternateContent xmlns:mc="http://schemas.openxmlformats.org/markup-compatibility/2006">
      <mc:Choice Requires="x14">
        <oleObject progId="Word.Document.12" shapeId="1029" r:id="rId8">
          <objectPr defaultSize="0" altText="" r:id="rId9">
            <anchor moveWithCells="1">
              <from>
                <xdr:col>7</xdr:col>
                <xdr:colOff>19050</xdr:colOff>
                <xdr:row>4</xdr:row>
                <xdr:rowOff>28575</xdr:rowOff>
              </from>
              <to>
                <xdr:col>7</xdr:col>
                <xdr:colOff>1447800</xdr:colOff>
                <xdr:row>6</xdr:row>
                <xdr:rowOff>152400</xdr:rowOff>
              </to>
            </anchor>
          </objectPr>
        </oleObject>
      </mc:Choice>
      <mc:Fallback>
        <oleObject progId="Word.Document.12" shapeId="1029" r:id="rId8"/>
      </mc:Fallback>
    </mc:AlternateContent>
    <mc:AlternateContent xmlns:mc="http://schemas.openxmlformats.org/markup-compatibility/2006">
      <mc:Choice Requires="x14">
        <oleObject progId="Word.Document.12" shapeId="1030" r:id="rId10">
          <objectPr defaultSize="0" altText="" r:id="rId11">
            <anchor moveWithCells="1">
              <from>
                <xdr:col>7</xdr:col>
                <xdr:colOff>19050</xdr:colOff>
                <xdr:row>10</xdr:row>
                <xdr:rowOff>38100</xdr:rowOff>
              </from>
              <to>
                <xdr:col>7</xdr:col>
                <xdr:colOff>1447800</xdr:colOff>
                <xdr:row>12</xdr:row>
                <xdr:rowOff>161925</xdr:rowOff>
              </to>
            </anchor>
          </objectPr>
        </oleObject>
      </mc:Choice>
      <mc:Fallback>
        <oleObject progId="Word.Document.12" shapeId="1030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191"/>
  <sheetViews>
    <sheetView topLeftCell="C1" workbookViewId="0"/>
  </sheetViews>
  <sheetFormatPr defaultColWidth="9" defaultRowHeight="12.75"/>
  <cols>
    <col min="1" max="2" width="8.75" style="2" hidden="1" customWidth="1"/>
    <col min="3" max="3" width="10.25" style="2" customWidth="1"/>
    <col min="4" max="4" width="49.25" style="2" customWidth="1"/>
    <col min="5" max="5" width="6.25" style="3" customWidth="1"/>
    <col min="6" max="6" width="49.25" style="3" customWidth="1"/>
    <col min="7" max="7" width="45.375" style="2" customWidth="1"/>
    <col min="8" max="8" width="14.75" style="2" customWidth="1"/>
    <col min="9" max="13" width="14.75" style="3" customWidth="1"/>
    <col min="14" max="14" width="13.625" style="3" customWidth="1"/>
    <col min="15" max="15" width="14.75" style="3" customWidth="1"/>
    <col min="16" max="16" width="7.625" style="3" customWidth="1"/>
    <col min="17" max="17" width="8.75" style="3" customWidth="1"/>
    <col min="18" max="39" width="8.75" style="2" hidden="1" customWidth="1"/>
    <col min="40" max="16384" width="9" style="2"/>
  </cols>
  <sheetData>
    <row r="1" spans="1:41" ht="18.75">
      <c r="A1" s="4" t="s">
        <v>75</v>
      </c>
      <c r="B1" s="4" t="s">
        <v>76</v>
      </c>
      <c r="C1" s="4" t="s">
        <v>77</v>
      </c>
      <c r="D1" s="4" t="s">
        <v>78</v>
      </c>
      <c r="E1" s="5" t="s">
        <v>79</v>
      </c>
      <c r="F1" s="5" t="s">
        <v>80</v>
      </c>
      <c r="G1" s="4" t="s">
        <v>81</v>
      </c>
      <c r="H1" s="4" t="s">
        <v>82</v>
      </c>
      <c r="I1" s="5" t="s">
        <v>83</v>
      </c>
      <c r="J1" s="5" t="s">
        <v>84</v>
      </c>
      <c r="K1" s="5" t="s">
        <v>85</v>
      </c>
      <c r="L1" s="5" t="s">
        <v>86</v>
      </c>
      <c r="M1" s="5" t="s">
        <v>87</v>
      </c>
      <c r="N1" s="5" t="s">
        <v>88</v>
      </c>
      <c r="O1" s="5" t="s">
        <v>89</v>
      </c>
      <c r="P1" s="5" t="s">
        <v>90</v>
      </c>
      <c r="Q1" s="5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4" t="s">
        <v>98</v>
      </c>
      <c r="Y1" s="4" t="s">
        <v>99</v>
      </c>
      <c r="Z1" s="4" t="s">
        <v>100</v>
      </c>
      <c r="AA1" s="4" t="s">
        <v>101</v>
      </c>
      <c r="AB1" s="4" t="s">
        <v>102</v>
      </c>
      <c r="AC1" s="4" t="s">
        <v>103</v>
      </c>
      <c r="AD1" s="4" t="s">
        <v>104</v>
      </c>
      <c r="AE1" s="4" t="s">
        <v>105</v>
      </c>
      <c r="AF1" s="4" t="s">
        <v>106</v>
      </c>
      <c r="AG1" s="4" t="s">
        <v>107</v>
      </c>
      <c r="AH1" s="4" t="s">
        <v>108</v>
      </c>
      <c r="AI1" s="4" t="s">
        <v>109</v>
      </c>
      <c r="AJ1" s="4" t="s">
        <v>110</v>
      </c>
      <c r="AK1" s="4" t="s">
        <v>111</v>
      </c>
      <c r="AL1" s="4" t="s">
        <v>112</v>
      </c>
      <c r="AM1" s="4" t="s">
        <v>113</v>
      </c>
      <c r="AN1" s="4"/>
      <c r="AO1" s="9" t="s">
        <v>38</v>
      </c>
    </row>
    <row r="2" spans="1:41" ht="18.75">
      <c r="A2" s="6"/>
      <c r="B2" s="4" t="s">
        <v>114</v>
      </c>
      <c r="C2" s="4" t="s">
        <v>115</v>
      </c>
      <c r="D2" s="4" t="s">
        <v>52</v>
      </c>
      <c r="E2" s="5">
        <f>IF(ISERROR(FIND(入力シート➁!$B$3,D2)),"",ROW())</f>
        <v>2</v>
      </c>
      <c r="F2" s="5" t="str">
        <f t="shared" ref="F2:F33" si="0">INDEX(D:D,SMALL(E:E,ROW(D1)))</f>
        <v>MSコンチン錠10mg</v>
      </c>
      <c r="G2" s="4" t="s">
        <v>116</v>
      </c>
      <c r="H2" s="4" t="s">
        <v>117</v>
      </c>
      <c r="I2" s="5" t="s">
        <v>118</v>
      </c>
      <c r="J2" s="5" t="str">
        <f t="shared" ref="J2:J33" si="1">IFERROR(RIGHT(I2,LEN(I2)-FIND("%",I2)),IFERROR((RIGHT(I2,LEN(I2)-FIND("g",I2))),""))</f>
        <v/>
      </c>
      <c r="K2" s="5" t="s">
        <v>118</v>
      </c>
      <c r="L2" s="5" t="str">
        <f t="shared" ref="L2:L33" si="2">RIGHT(H2,LEN(H2)-FIND("1",H2))</f>
        <v>0mg1錠</v>
      </c>
      <c r="M2" s="5" t="str">
        <f t="shared" ref="M2:M33" si="3">IFERROR(RIGHT(L2,LEN(L2)-FIND("1",L2)),"")</f>
        <v>錠</v>
      </c>
      <c r="N2" s="5" t="str">
        <f t="shared" ref="N2:N33" si="4">IFERROR(RIGHT(M2,LEN(M2)-FIND("1",M2)),"")</f>
        <v/>
      </c>
      <c r="O2" s="5" t="s">
        <v>119</v>
      </c>
      <c r="P2" s="5" t="s">
        <v>118</v>
      </c>
      <c r="Q2" s="5" t="s">
        <v>119</v>
      </c>
      <c r="R2" s="4" t="s">
        <v>120</v>
      </c>
      <c r="S2" s="7">
        <v>246.4</v>
      </c>
      <c r="T2" s="7">
        <v>246.4</v>
      </c>
      <c r="U2" s="4" t="s">
        <v>121</v>
      </c>
      <c r="V2" s="4"/>
      <c r="W2" s="4"/>
      <c r="X2" s="4"/>
      <c r="Y2" s="4" t="s">
        <v>122</v>
      </c>
      <c r="Z2" s="8"/>
      <c r="AA2" s="8"/>
      <c r="AB2" s="4"/>
      <c r="AC2" s="4" t="s">
        <v>123</v>
      </c>
      <c r="AD2" s="4"/>
      <c r="AE2" s="4"/>
      <c r="AF2" s="4"/>
      <c r="AG2" s="4"/>
      <c r="AH2" s="4"/>
      <c r="AI2" s="4"/>
      <c r="AJ2" s="4" t="s">
        <v>124</v>
      </c>
      <c r="AK2" s="4" t="s">
        <v>125</v>
      </c>
      <c r="AL2" s="4" t="s">
        <v>126</v>
      </c>
      <c r="AM2" s="4" t="s">
        <v>127</v>
      </c>
      <c r="AN2" s="4"/>
      <c r="AO2" s="10" t="s">
        <v>119</v>
      </c>
    </row>
    <row r="3" spans="1:41" ht="18.75">
      <c r="A3" s="6"/>
      <c r="B3" s="4" t="s">
        <v>128</v>
      </c>
      <c r="C3" s="4" t="s">
        <v>115</v>
      </c>
      <c r="D3" s="4" t="s">
        <v>53</v>
      </c>
      <c r="E3" s="5">
        <f>IF(ISERROR(FIND(入力シート➁!$B$3,D3)),"",ROW())</f>
        <v>3</v>
      </c>
      <c r="F3" s="5" t="str">
        <f t="shared" si="0"/>
        <v>MSコンチン錠30mg</v>
      </c>
      <c r="G3" s="4" t="s">
        <v>116</v>
      </c>
      <c r="H3" s="4" t="s">
        <v>129</v>
      </c>
      <c r="I3" s="5" t="s">
        <v>118</v>
      </c>
      <c r="J3" s="5" t="str">
        <f t="shared" si="1"/>
        <v/>
      </c>
      <c r="K3" s="5" t="s">
        <v>118</v>
      </c>
      <c r="L3" s="5" t="str">
        <f t="shared" si="2"/>
        <v>錠</v>
      </c>
      <c r="M3" s="5" t="str">
        <f t="shared" si="3"/>
        <v/>
      </c>
      <c r="N3" s="5" t="str">
        <f t="shared" si="4"/>
        <v/>
      </c>
      <c r="O3" s="5" t="s">
        <v>119</v>
      </c>
      <c r="P3" s="5" t="s">
        <v>118</v>
      </c>
      <c r="Q3" s="5" t="s">
        <v>119</v>
      </c>
      <c r="R3" s="4" t="s">
        <v>120</v>
      </c>
      <c r="S3" s="7">
        <v>1185</v>
      </c>
      <c r="T3" s="7">
        <v>1185</v>
      </c>
      <c r="U3" s="4" t="s">
        <v>121</v>
      </c>
      <c r="V3" s="4"/>
      <c r="W3" s="4"/>
      <c r="X3" s="4"/>
      <c r="Y3" s="4" t="s">
        <v>122</v>
      </c>
      <c r="Z3" s="8"/>
      <c r="AA3" s="8"/>
      <c r="AB3" s="4"/>
      <c r="AC3" s="4" t="s">
        <v>123</v>
      </c>
      <c r="AD3" s="4"/>
      <c r="AE3" s="4"/>
      <c r="AF3" s="4"/>
      <c r="AG3" s="4"/>
      <c r="AH3" s="4"/>
      <c r="AI3" s="4"/>
      <c r="AJ3" s="4" t="s">
        <v>130</v>
      </c>
      <c r="AK3" s="4" t="s">
        <v>131</v>
      </c>
      <c r="AL3" s="4" t="s">
        <v>126</v>
      </c>
      <c r="AM3" s="4" t="s">
        <v>132</v>
      </c>
      <c r="AN3" s="4"/>
      <c r="AO3" s="11" t="s">
        <v>133</v>
      </c>
    </row>
    <row r="4" spans="1:41" ht="18.75">
      <c r="A4" s="6"/>
      <c r="B4" s="4" t="s">
        <v>134</v>
      </c>
      <c r="C4" s="4" t="s">
        <v>115</v>
      </c>
      <c r="D4" s="4" t="s">
        <v>135</v>
      </c>
      <c r="E4" s="5">
        <f>IF(ISERROR(FIND(入力シート➁!$B$3,D4)),"",ROW())</f>
        <v>4</v>
      </c>
      <c r="F4" s="5" t="str">
        <f t="shared" si="0"/>
        <v>MSコンチン錠60mg</v>
      </c>
      <c r="G4" s="4" t="s">
        <v>116</v>
      </c>
      <c r="H4" s="4" t="s">
        <v>136</v>
      </c>
      <c r="I4" s="5" t="s">
        <v>118</v>
      </c>
      <c r="J4" s="5" t="str">
        <f t="shared" si="1"/>
        <v/>
      </c>
      <c r="K4" s="5" t="s">
        <v>118</v>
      </c>
      <c r="L4" s="5" t="str">
        <f t="shared" si="2"/>
        <v>錠</v>
      </c>
      <c r="M4" s="5" t="str">
        <f t="shared" si="3"/>
        <v/>
      </c>
      <c r="N4" s="5" t="str">
        <f t="shared" si="4"/>
        <v/>
      </c>
      <c r="O4" s="5" t="s">
        <v>119</v>
      </c>
      <c r="P4" s="5" t="s">
        <v>118</v>
      </c>
      <c r="Q4" s="5" t="s">
        <v>119</v>
      </c>
      <c r="R4" s="4" t="s">
        <v>120</v>
      </c>
      <c r="S4" s="7">
        <v>198.1</v>
      </c>
      <c r="T4" s="7">
        <v>198.1</v>
      </c>
      <c r="U4" s="4" t="s">
        <v>121</v>
      </c>
      <c r="V4" s="4"/>
      <c r="W4" s="4"/>
      <c r="X4" s="4"/>
      <c r="Y4" s="4" t="s">
        <v>122</v>
      </c>
      <c r="Z4" s="8"/>
      <c r="AA4" s="8"/>
      <c r="AB4" s="4"/>
      <c r="AC4" s="4" t="s">
        <v>123</v>
      </c>
      <c r="AD4" s="4"/>
      <c r="AE4" s="4"/>
      <c r="AF4" s="4" t="s">
        <v>137</v>
      </c>
      <c r="AG4" s="4"/>
      <c r="AH4" s="4"/>
      <c r="AI4" s="4"/>
      <c r="AJ4" s="4" t="s">
        <v>138</v>
      </c>
      <c r="AK4" s="4" t="s">
        <v>139</v>
      </c>
      <c r="AL4" s="4" t="s">
        <v>126</v>
      </c>
      <c r="AM4" s="4" t="s">
        <v>140</v>
      </c>
      <c r="AN4" s="4"/>
      <c r="AO4" s="11" t="s">
        <v>141</v>
      </c>
    </row>
    <row r="5" spans="1:41" ht="18.75">
      <c r="A5" s="6"/>
      <c r="B5" s="4" t="s">
        <v>134</v>
      </c>
      <c r="C5" s="4" t="s">
        <v>115</v>
      </c>
      <c r="D5" s="4" t="s">
        <v>142</v>
      </c>
      <c r="E5" s="5">
        <f>IF(ISERROR(FIND(入力シート➁!$B$3,D5)),"",ROW())</f>
        <v>5</v>
      </c>
      <c r="F5" s="5" t="str">
        <f t="shared" si="0"/>
        <v>MSツワイスロンカプセル10mg</v>
      </c>
      <c r="G5" s="4" t="s">
        <v>143</v>
      </c>
      <c r="H5" s="4" t="s">
        <v>144</v>
      </c>
      <c r="I5" s="5" t="s">
        <v>118</v>
      </c>
      <c r="J5" s="5" t="str">
        <f t="shared" si="1"/>
        <v/>
      </c>
      <c r="K5" s="5" t="s">
        <v>118</v>
      </c>
      <c r="L5" s="5" t="str">
        <f t="shared" si="2"/>
        <v>0mg1カプセル</v>
      </c>
      <c r="M5" s="5" t="str">
        <f t="shared" si="3"/>
        <v>カプセル</v>
      </c>
      <c r="N5" s="5" t="str">
        <f t="shared" si="4"/>
        <v/>
      </c>
      <c r="O5" s="5" t="s">
        <v>145</v>
      </c>
      <c r="P5" s="5" t="s">
        <v>118</v>
      </c>
      <c r="Q5" s="5" t="s">
        <v>146</v>
      </c>
      <c r="R5" s="4" t="s">
        <v>147</v>
      </c>
      <c r="S5" s="7">
        <v>198.1</v>
      </c>
      <c r="T5" s="7">
        <v>198.1</v>
      </c>
      <c r="U5" s="4" t="s">
        <v>121</v>
      </c>
      <c r="V5" s="4"/>
      <c r="W5" s="4"/>
      <c r="X5" s="4"/>
      <c r="Y5" s="4" t="s">
        <v>122</v>
      </c>
      <c r="Z5" s="8"/>
      <c r="AA5" s="8"/>
      <c r="AB5" s="4"/>
      <c r="AC5" s="4" t="s">
        <v>123</v>
      </c>
      <c r="AD5" s="4"/>
      <c r="AE5" s="4"/>
      <c r="AF5" s="4" t="s">
        <v>137</v>
      </c>
      <c r="AG5" s="4"/>
      <c r="AH5" s="4"/>
      <c r="AI5" s="4"/>
      <c r="AJ5" s="4" t="s">
        <v>148</v>
      </c>
      <c r="AK5" s="4" t="s">
        <v>139</v>
      </c>
      <c r="AL5" s="4" t="s">
        <v>126</v>
      </c>
      <c r="AM5" s="4" t="s">
        <v>140</v>
      </c>
      <c r="AN5" s="4"/>
      <c r="AO5" s="11" t="s">
        <v>149</v>
      </c>
    </row>
    <row r="6" spans="1:41" ht="18.75">
      <c r="A6" s="6"/>
      <c r="B6" s="4" t="s">
        <v>150</v>
      </c>
      <c r="C6" s="4" t="s">
        <v>115</v>
      </c>
      <c r="D6" s="4" t="s">
        <v>151</v>
      </c>
      <c r="E6" s="5">
        <f>IF(ISERROR(FIND(入力シート➁!$B$3,D6)),"",ROW())</f>
        <v>6</v>
      </c>
      <c r="F6" s="5" t="str">
        <f t="shared" si="0"/>
        <v>MSツワイスロンカプセル30mg</v>
      </c>
      <c r="G6" s="4" t="s">
        <v>152</v>
      </c>
      <c r="H6" s="4" t="s">
        <v>153</v>
      </c>
      <c r="I6" s="5" t="s">
        <v>118</v>
      </c>
      <c r="J6" s="5" t="str">
        <f t="shared" si="1"/>
        <v/>
      </c>
      <c r="K6" s="5" t="s">
        <v>118</v>
      </c>
      <c r="L6" s="5" t="str">
        <f t="shared" si="2"/>
        <v>カプセル</v>
      </c>
      <c r="M6" s="5" t="str">
        <f t="shared" si="3"/>
        <v/>
      </c>
      <c r="N6" s="5" t="str">
        <f t="shared" si="4"/>
        <v/>
      </c>
      <c r="O6" s="5" t="s">
        <v>145</v>
      </c>
      <c r="P6" s="5" t="s">
        <v>118</v>
      </c>
      <c r="Q6" s="5" t="s">
        <v>146</v>
      </c>
      <c r="R6" s="4" t="s">
        <v>120</v>
      </c>
      <c r="S6" s="7">
        <v>268.8</v>
      </c>
      <c r="T6" s="7">
        <v>268.8</v>
      </c>
      <c r="U6" s="4" t="s">
        <v>121</v>
      </c>
      <c r="V6" s="4"/>
      <c r="W6" s="4"/>
      <c r="X6" s="4"/>
      <c r="Y6" s="4" t="s">
        <v>122</v>
      </c>
      <c r="Z6" s="8"/>
      <c r="AA6" s="8"/>
      <c r="AB6" s="4"/>
      <c r="AC6" s="4" t="s">
        <v>123</v>
      </c>
      <c r="AD6" s="4"/>
      <c r="AE6" s="4"/>
      <c r="AF6" s="4" t="s">
        <v>137</v>
      </c>
      <c r="AG6" s="4"/>
      <c r="AH6" s="4"/>
      <c r="AI6" s="4"/>
      <c r="AJ6" s="4" t="s">
        <v>154</v>
      </c>
      <c r="AK6" s="4" t="s">
        <v>155</v>
      </c>
      <c r="AL6" s="4" t="s">
        <v>126</v>
      </c>
      <c r="AM6" s="4" t="s">
        <v>156</v>
      </c>
      <c r="AN6" s="4"/>
      <c r="AO6" s="11" t="s">
        <v>146</v>
      </c>
    </row>
    <row r="7" spans="1:41" ht="18.75">
      <c r="A7" s="6"/>
      <c r="B7" s="4" t="s">
        <v>150</v>
      </c>
      <c r="C7" s="4" t="s">
        <v>115</v>
      </c>
      <c r="D7" s="4" t="s">
        <v>157</v>
      </c>
      <c r="E7" s="5">
        <f>IF(ISERROR(FIND(入力シート➁!$B$3,D7)),"",ROW())</f>
        <v>7</v>
      </c>
      <c r="F7" s="5" t="str">
        <f t="shared" si="0"/>
        <v>MSツワイスロンカプセル60mg</v>
      </c>
      <c r="G7" s="4" t="s">
        <v>158</v>
      </c>
      <c r="H7" s="4" t="s">
        <v>159</v>
      </c>
      <c r="I7" s="5" t="s">
        <v>118</v>
      </c>
      <c r="J7" s="5" t="str">
        <f t="shared" si="1"/>
        <v/>
      </c>
      <c r="K7" s="5" t="s">
        <v>118</v>
      </c>
      <c r="L7" s="5" t="str">
        <f t="shared" si="2"/>
        <v>カプセル</v>
      </c>
      <c r="M7" s="5" t="str">
        <f t="shared" si="3"/>
        <v/>
      </c>
      <c r="N7" s="5" t="str">
        <f t="shared" si="4"/>
        <v/>
      </c>
      <c r="O7" s="5" t="s">
        <v>145</v>
      </c>
      <c r="P7" s="5" t="s">
        <v>118</v>
      </c>
      <c r="Q7" s="5" t="s">
        <v>146</v>
      </c>
      <c r="R7" s="4" t="s">
        <v>147</v>
      </c>
      <c r="S7" s="7">
        <v>268.8</v>
      </c>
      <c r="T7" s="7">
        <v>268.8</v>
      </c>
      <c r="U7" s="4" t="s">
        <v>121</v>
      </c>
      <c r="V7" s="4"/>
      <c r="W7" s="4"/>
      <c r="X7" s="4"/>
      <c r="Y7" s="4" t="s">
        <v>122</v>
      </c>
      <c r="Z7" s="8"/>
      <c r="AA7" s="8"/>
      <c r="AB7" s="4"/>
      <c r="AC7" s="4" t="s">
        <v>123</v>
      </c>
      <c r="AD7" s="4"/>
      <c r="AE7" s="4"/>
      <c r="AF7" s="4" t="s">
        <v>137</v>
      </c>
      <c r="AG7" s="4"/>
      <c r="AH7" s="4"/>
      <c r="AI7" s="4"/>
      <c r="AJ7" s="4" t="s">
        <v>160</v>
      </c>
      <c r="AK7" s="4" t="s">
        <v>155</v>
      </c>
      <c r="AL7" s="4" t="s">
        <v>126</v>
      </c>
      <c r="AM7" s="4" t="s">
        <v>156</v>
      </c>
      <c r="AN7" s="4"/>
      <c r="AO7" s="11" t="s">
        <v>161</v>
      </c>
    </row>
    <row r="8" spans="1:41" ht="18.75">
      <c r="A8" s="6"/>
      <c r="B8" s="4" t="s">
        <v>162</v>
      </c>
      <c r="C8" s="4" t="s">
        <v>115</v>
      </c>
      <c r="D8" s="4" t="s">
        <v>163</v>
      </c>
      <c r="E8" s="5">
        <f>IF(ISERROR(FIND(入力シート➁!$B$3,D8)),"",ROW())</f>
        <v>8</v>
      </c>
      <c r="F8" s="5" t="str">
        <f t="shared" si="0"/>
        <v>アブストラル舌下錠100μg</v>
      </c>
      <c r="G8" s="4" t="s">
        <v>164</v>
      </c>
      <c r="H8" s="4" t="s">
        <v>165</v>
      </c>
      <c r="I8" s="5" t="s">
        <v>118</v>
      </c>
      <c r="J8" s="5" t="str">
        <f t="shared" si="1"/>
        <v/>
      </c>
      <c r="K8" s="5" t="s">
        <v>118</v>
      </c>
      <c r="L8" s="5" t="str">
        <f t="shared" si="2"/>
        <v>00μg1錠</v>
      </c>
      <c r="M8" s="5" t="str">
        <f t="shared" si="3"/>
        <v>錠</v>
      </c>
      <c r="N8" s="5" t="str">
        <f t="shared" si="4"/>
        <v/>
      </c>
      <c r="O8" s="5" t="s">
        <v>119</v>
      </c>
      <c r="P8" s="5" t="s">
        <v>118</v>
      </c>
      <c r="Q8" s="5" t="s">
        <v>119</v>
      </c>
      <c r="R8" s="4" t="s">
        <v>147</v>
      </c>
      <c r="S8" s="7">
        <v>1118.8</v>
      </c>
      <c r="T8" s="7">
        <v>1118.8</v>
      </c>
      <c r="U8" s="4" t="s">
        <v>121</v>
      </c>
      <c r="V8" s="4"/>
      <c r="W8" s="4"/>
      <c r="X8" s="4"/>
      <c r="Y8" s="4" t="s">
        <v>122</v>
      </c>
      <c r="Z8" s="8"/>
      <c r="AA8" s="8"/>
      <c r="AB8" s="4"/>
      <c r="AC8" s="4" t="s">
        <v>123</v>
      </c>
      <c r="AD8" s="4"/>
      <c r="AE8" s="4"/>
      <c r="AF8" s="4" t="s">
        <v>137</v>
      </c>
      <c r="AG8" s="4"/>
      <c r="AH8" s="4"/>
      <c r="AI8" s="4"/>
      <c r="AJ8" s="4" t="s">
        <v>166</v>
      </c>
      <c r="AK8" s="4" t="s">
        <v>155</v>
      </c>
      <c r="AL8" s="4" t="s">
        <v>126</v>
      </c>
      <c r="AM8" s="4" t="s">
        <v>156</v>
      </c>
      <c r="AN8" s="4"/>
      <c r="AO8" s="11" t="s">
        <v>167</v>
      </c>
    </row>
    <row r="9" spans="1:41" ht="18.75">
      <c r="A9" s="6"/>
      <c r="B9" s="4" t="s">
        <v>168</v>
      </c>
      <c r="C9" s="4" t="s">
        <v>115</v>
      </c>
      <c r="D9" s="4" t="s">
        <v>169</v>
      </c>
      <c r="E9" s="5">
        <f>IF(ISERROR(FIND(入力シート➁!$B$3,D9)),"",ROW())</f>
        <v>9</v>
      </c>
      <c r="F9" s="5" t="str">
        <f t="shared" si="0"/>
        <v>アブストラル舌下錠200μg</v>
      </c>
      <c r="G9" s="4" t="s">
        <v>164</v>
      </c>
      <c r="H9" s="4" t="s">
        <v>170</v>
      </c>
      <c r="I9" s="5" t="s">
        <v>118</v>
      </c>
      <c r="J9" s="5" t="str">
        <f t="shared" si="1"/>
        <v/>
      </c>
      <c r="K9" s="5" t="s">
        <v>118</v>
      </c>
      <c r="L9" s="5" t="str">
        <f t="shared" si="2"/>
        <v>錠</v>
      </c>
      <c r="M9" s="5" t="str">
        <f t="shared" si="3"/>
        <v/>
      </c>
      <c r="N9" s="5" t="str">
        <f t="shared" si="4"/>
        <v/>
      </c>
      <c r="O9" s="5" t="s">
        <v>119</v>
      </c>
      <c r="P9" s="5" t="s">
        <v>118</v>
      </c>
      <c r="Q9" s="5" t="s">
        <v>119</v>
      </c>
      <c r="R9" s="4" t="s">
        <v>171</v>
      </c>
      <c r="S9" s="7">
        <v>169.4</v>
      </c>
      <c r="T9" s="7">
        <v>175.1</v>
      </c>
      <c r="U9" s="4" t="s">
        <v>172</v>
      </c>
      <c r="V9" s="4"/>
      <c r="W9" s="4" t="s">
        <v>173</v>
      </c>
      <c r="X9" s="4"/>
      <c r="Y9" s="4" t="s">
        <v>174</v>
      </c>
      <c r="Z9" s="8">
        <v>41621</v>
      </c>
      <c r="AA9" s="8"/>
      <c r="AB9" s="4" t="s">
        <v>175</v>
      </c>
      <c r="AC9" s="4" t="s">
        <v>176</v>
      </c>
      <c r="AD9" s="4" t="s">
        <v>177</v>
      </c>
      <c r="AE9" s="4" t="s">
        <v>178</v>
      </c>
      <c r="AF9" s="4"/>
      <c r="AG9" s="4"/>
      <c r="AH9" s="4"/>
      <c r="AI9" s="4"/>
      <c r="AJ9" s="4" t="s">
        <v>168</v>
      </c>
      <c r="AK9" s="4" t="s">
        <v>125</v>
      </c>
      <c r="AL9" s="4" t="s">
        <v>179</v>
      </c>
      <c r="AM9" s="4" t="s">
        <v>180</v>
      </c>
      <c r="AN9" s="4"/>
      <c r="AO9" s="11" t="s">
        <v>181</v>
      </c>
    </row>
    <row r="10" spans="1:41" ht="18.75">
      <c r="A10" s="6"/>
      <c r="B10" s="4" t="s">
        <v>182</v>
      </c>
      <c r="C10" s="4" t="s">
        <v>115</v>
      </c>
      <c r="D10" s="4" t="s">
        <v>183</v>
      </c>
      <c r="E10" s="5">
        <f>IF(ISERROR(FIND(入力シート➁!$B$3,D10)),"",ROW())</f>
        <v>10</v>
      </c>
      <c r="F10" s="5" t="str">
        <f t="shared" si="0"/>
        <v>アブストラル舌下錠400μg</v>
      </c>
      <c r="G10" s="4" t="s">
        <v>164</v>
      </c>
      <c r="H10" s="4" t="s">
        <v>184</v>
      </c>
      <c r="I10" s="5" t="s">
        <v>118</v>
      </c>
      <c r="J10" s="5" t="str">
        <f t="shared" si="1"/>
        <v/>
      </c>
      <c r="K10" s="5" t="s">
        <v>118</v>
      </c>
      <c r="L10" s="5" t="str">
        <f t="shared" si="2"/>
        <v>錠</v>
      </c>
      <c r="M10" s="5" t="str">
        <f t="shared" si="3"/>
        <v/>
      </c>
      <c r="N10" s="5" t="str">
        <f t="shared" si="4"/>
        <v/>
      </c>
      <c r="O10" s="5" t="s">
        <v>119</v>
      </c>
      <c r="P10" s="5" t="s">
        <v>118</v>
      </c>
      <c r="Q10" s="5" t="s">
        <v>119</v>
      </c>
      <c r="R10" s="4" t="s">
        <v>171</v>
      </c>
      <c r="S10" s="7">
        <v>318.5</v>
      </c>
      <c r="T10" s="7">
        <v>318.5</v>
      </c>
      <c r="U10" s="4" t="s">
        <v>172</v>
      </c>
      <c r="V10" s="4"/>
      <c r="W10" s="4" t="s">
        <v>173</v>
      </c>
      <c r="X10" s="4"/>
      <c r="Y10" s="4" t="s">
        <v>174</v>
      </c>
      <c r="Z10" s="8">
        <v>41621</v>
      </c>
      <c r="AA10" s="8"/>
      <c r="AB10" s="4" t="s">
        <v>175</v>
      </c>
      <c r="AC10" s="4" t="s">
        <v>176</v>
      </c>
      <c r="AD10" s="4" t="s">
        <v>185</v>
      </c>
      <c r="AE10" s="4" t="s">
        <v>178</v>
      </c>
      <c r="AF10" s="4"/>
      <c r="AG10" s="4"/>
      <c r="AH10" s="4"/>
      <c r="AI10" s="4"/>
      <c r="AJ10" s="4" t="s">
        <v>182</v>
      </c>
      <c r="AK10" s="4" t="s">
        <v>125</v>
      </c>
      <c r="AL10" s="4" t="s">
        <v>179</v>
      </c>
      <c r="AM10" s="4" t="s">
        <v>180</v>
      </c>
      <c r="AN10" s="4"/>
      <c r="AO10" s="11" t="s">
        <v>186</v>
      </c>
    </row>
    <row r="11" spans="1:41" ht="18.75">
      <c r="A11" s="6"/>
      <c r="B11" s="4" t="s">
        <v>187</v>
      </c>
      <c r="C11" s="4" t="s">
        <v>115</v>
      </c>
      <c r="D11" s="4" t="s">
        <v>140</v>
      </c>
      <c r="E11" s="5">
        <f>IF(ISERROR(FIND(入力シート➁!$B$3,D11)),"",ROW())</f>
        <v>11</v>
      </c>
      <c r="F11" s="5" t="str">
        <f t="shared" si="0"/>
        <v>アヘンチンキ</v>
      </c>
      <c r="G11" s="4" t="s">
        <v>140</v>
      </c>
      <c r="H11" s="4" t="s">
        <v>188</v>
      </c>
      <c r="I11" s="5" t="s">
        <v>118</v>
      </c>
      <c r="J11" s="5" t="str">
        <f t="shared" si="1"/>
        <v/>
      </c>
      <c r="K11" s="5" t="s">
        <v>118</v>
      </c>
      <c r="L11" s="5" t="str">
        <f t="shared" si="2"/>
        <v>0%1mL</v>
      </c>
      <c r="M11" s="5" t="str">
        <f t="shared" si="3"/>
        <v>mL</v>
      </c>
      <c r="N11" s="5" t="str">
        <f t="shared" si="4"/>
        <v/>
      </c>
      <c r="O11" s="5" t="s">
        <v>186</v>
      </c>
      <c r="P11" s="5" t="s">
        <v>118</v>
      </c>
      <c r="Q11" s="5" t="s">
        <v>186</v>
      </c>
      <c r="R11" s="4" t="s">
        <v>171</v>
      </c>
      <c r="S11" s="7">
        <v>554.70000000000005</v>
      </c>
      <c r="T11" s="7">
        <v>575.1</v>
      </c>
      <c r="U11" s="4" t="s">
        <v>172</v>
      </c>
      <c r="V11" s="4"/>
      <c r="W11" s="4" t="s">
        <v>173</v>
      </c>
      <c r="X11" s="4"/>
      <c r="Y11" s="4" t="s">
        <v>174</v>
      </c>
      <c r="Z11" s="8">
        <v>41621</v>
      </c>
      <c r="AA11" s="8"/>
      <c r="AB11" s="4" t="s">
        <v>175</v>
      </c>
      <c r="AC11" s="4" t="s">
        <v>176</v>
      </c>
      <c r="AD11" s="4" t="s">
        <v>189</v>
      </c>
      <c r="AE11" s="4" t="s">
        <v>178</v>
      </c>
      <c r="AF11" s="4"/>
      <c r="AG11" s="4"/>
      <c r="AH11" s="4"/>
      <c r="AI11" s="4"/>
      <c r="AJ11" s="4" t="s">
        <v>187</v>
      </c>
      <c r="AK11" s="4" t="s">
        <v>125</v>
      </c>
      <c r="AL11" s="4" t="s">
        <v>179</v>
      </c>
      <c r="AM11" s="4" t="s">
        <v>180</v>
      </c>
      <c r="AN11" s="4"/>
      <c r="AO11" s="4"/>
    </row>
    <row r="12" spans="1:41" ht="18.75">
      <c r="A12" s="6"/>
      <c r="B12" s="4" t="s">
        <v>190</v>
      </c>
      <c r="C12" s="4" t="s">
        <v>115</v>
      </c>
      <c r="D12" s="4" t="s">
        <v>191</v>
      </c>
      <c r="E12" s="5">
        <f>IF(ISERROR(FIND(入力シート➁!$B$3,D12)),"",ROW())</f>
        <v>12</v>
      </c>
      <c r="F12" s="5" t="str">
        <f t="shared" si="0"/>
        <v>アヘンチンキ「第一三共」</v>
      </c>
      <c r="G12" s="4" t="s">
        <v>140</v>
      </c>
      <c r="H12" s="4" t="s">
        <v>188</v>
      </c>
      <c r="I12" s="5" t="s">
        <v>118</v>
      </c>
      <c r="J12" s="5" t="str">
        <f t="shared" si="1"/>
        <v/>
      </c>
      <c r="K12" s="5" t="s">
        <v>118</v>
      </c>
      <c r="L12" s="5" t="str">
        <f t="shared" si="2"/>
        <v>0%1mL</v>
      </c>
      <c r="M12" s="5" t="str">
        <f t="shared" si="3"/>
        <v>mL</v>
      </c>
      <c r="N12" s="5" t="str">
        <f t="shared" si="4"/>
        <v/>
      </c>
      <c r="O12" s="5" t="s">
        <v>186</v>
      </c>
      <c r="P12" s="5" t="s">
        <v>118</v>
      </c>
      <c r="Q12" s="5" t="s">
        <v>186</v>
      </c>
      <c r="R12" s="4" t="s">
        <v>171</v>
      </c>
      <c r="S12" s="7">
        <v>92</v>
      </c>
      <c r="T12" s="7">
        <v>94.5</v>
      </c>
      <c r="U12" s="4" t="s">
        <v>172</v>
      </c>
      <c r="V12" s="4"/>
      <c r="W12" s="4" t="s">
        <v>173</v>
      </c>
      <c r="X12" s="4"/>
      <c r="Y12" s="4" t="s">
        <v>174</v>
      </c>
      <c r="Z12" s="8">
        <v>41621</v>
      </c>
      <c r="AA12" s="8"/>
      <c r="AB12" s="4" t="s">
        <v>175</v>
      </c>
      <c r="AC12" s="4" t="s">
        <v>176</v>
      </c>
      <c r="AD12" s="4" t="s">
        <v>192</v>
      </c>
      <c r="AE12" s="4" t="s">
        <v>178</v>
      </c>
      <c r="AF12" s="4"/>
      <c r="AG12" s="4"/>
      <c r="AH12" s="4"/>
      <c r="AI12" s="4"/>
      <c r="AJ12" s="4" t="s">
        <v>190</v>
      </c>
      <c r="AK12" s="4" t="s">
        <v>125</v>
      </c>
      <c r="AL12" s="4" t="s">
        <v>179</v>
      </c>
      <c r="AM12" s="4" t="s">
        <v>180</v>
      </c>
      <c r="AN12" s="4"/>
      <c r="AO12" s="4"/>
    </row>
    <row r="13" spans="1:41" ht="18.75">
      <c r="A13" s="6"/>
      <c r="B13" s="4" t="s">
        <v>193</v>
      </c>
      <c r="C13" s="4" t="s">
        <v>115</v>
      </c>
      <c r="D13" s="4" t="s">
        <v>194</v>
      </c>
      <c r="E13" s="5">
        <f>IF(ISERROR(FIND(入力シート➁!$B$3,D13)),"",ROW())</f>
        <v>13</v>
      </c>
      <c r="F13" s="5" t="str">
        <f t="shared" si="0"/>
        <v>アヘン散</v>
      </c>
      <c r="G13" s="4" t="s">
        <v>194</v>
      </c>
      <c r="H13" s="4" t="s">
        <v>195</v>
      </c>
      <c r="I13" s="5" t="s">
        <v>118</v>
      </c>
      <c r="J13" s="5" t="str">
        <f t="shared" si="1"/>
        <v/>
      </c>
      <c r="K13" s="5" t="s">
        <v>118</v>
      </c>
      <c r="L13" s="5" t="str">
        <f t="shared" si="2"/>
        <v>0%1g</v>
      </c>
      <c r="M13" s="5" t="str">
        <f t="shared" si="3"/>
        <v>g</v>
      </c>
      <c r="N13" s="5" t="str">
        <f t="shared" si="4"/>
        <v/>
      </c>
      <c r="O13" s="5" t="s">
        <v>181</v>
      </c>
      <c r="P13" s="5" t="s">
        <v>118</v>
      </c>
      <c r="Q13" s="5" t="s">
        <v>181</v>
      </c>
      <c r="R13" s="4" t="s">
        <v>147</v>
      </c>
      <c r="S13" s="7">
        <v>175.1</v>
      </c>
      <c r="T13" s="7">
        <v>175.1</v>
      </c>
      <c r="U13" s="4" t="s">
        <v>172</v>
      </c>
      <c r="V13" s="4"/>
      <c r="W13" s="4" t="s">
        <v>173</v>
      </c>
      <c r="X13" s="4"/>
      <c r="Y13" s="4" t="s">
        <v>174</v>
      </c>
      <c r="Z13" s="8">
        <v>43630</v>
      </c>
      <c r="AA13" s="8"/>
      <c r="AB13" s="4" t="s">
        <v>175</v>
      </c>
      <c r="AC13" s="4" t="s">
        <v>176</v>
      </c>
      <c r="AD13" s="4" t="s">
        <v>196</v>
      </c>
      <c r="AE13" s="4" t="s">
        <v>197</v>
      </c>
      <c r="AF13" s="4"/>
      <c r="AG13" s="4"/>
      <c r="AH13" s="4"/>
      <c r="AI13" s="4"/>
      <c r="AJ13" s="4" t="s">
        <v>193</v>
      </c>
      <c r="AK13" s="4" t="s">
        <v>125</v>
      </c>
      <c r="AL13" s="4" t="s">
        <v>179</v>
      </c>
      <c r="AM13" s="4" t="s">
        <v>180</v>
      </c>
      <c r="AN13" s="4"/>
      <c r="AO13" s="4"/>
    </row>
    <row r="14" spans="1:41" ht="18.75">
      <c r="A14" s="6"/>
      <c r="B14" s="4" t="s">
        <v>198</v>
      </c>
      <c r="C14" s="4" t="s">
        <v>115</v>
      </c>
      <c r="D14" s="4" t="s">
        <v>199</v>
      </c>
      <c r="E14" s="5">
        <f>IF(ISERROR(FIND(入力シート➁!$B$3,D14)),"",ROW())</f>
        <v>14</v>
      </c>
      <c r="F14" s="5" t="str">
        <f t="shared" si="0"/>
        <v>アヘン散「第一三共」</v>
      </c>
      <c r="G14" s="4" t="s">
        <v>194</v>
      </c>
      <c r="H14" s="4" t="s">
        <v>195</v>
      </c>
      <c r="I14" s="5" t="s">
        <v>118</v>
      </c>
      <c r="J14" s="5" t="str">
        <f t="shared" si="1"/>
        <v/>
      </c>
      <c r="K14" s="5" t="s">
        <v>118</v>
      </c>
      <c r="L14" s="5" t="str">
        <f t="shared" si="2"/>
        <v>0%1g</v>
      </c>
      <c r="M14" s="5" t="str">
        <f t="shared" si="3"/>
        <v>g</v>
      </c>
      <c r="N14" s="5" t="str">
        <f t="shared" si="4"/>
        <v/>
      </c>
      <c r="O14" s="5" t="s">
        <v>181</v>
      </c>
      <c r="P14" s="5" t="s">
        <v>118</v>
      </c>
      <c r="Q14" s="5" t="s">
        <v>181</v>
      </c>
      <c r="R14" s="4" t="s">
        <v>200</v>
      </c>
      <c r="S14" s="7">
        <v>233.6</v>
      </c>
      <c r="T14" s="7">
        <v>233.6</v>
      </c>
      <c r="U14" s="4" t="s">
        <v>172</v>
      </c>
      <c r="V14" s="4"/>
      <c r="W14" s="4" t="s">
        <v>201</v>
      </c>
      <c r="X14" s="4"/>
      <c r="Y14" s="4" t="s">
        <v>174</v>
      </c>
      <c r="Z14" s="8">
        <v>43077</v>
      </c>
      <c r="AA14" s="8"/>
      <c r="AB14" s="4" t="s">
        <v>202</v>
      </c>
      <c r="AC14" s="4" t="s">
        <v>176</v>
      </c>
      <c r="AD14" s="4" t="s">
        <v>196</v>
      </c>
      <c r="AE14" s="4" t="s">
        <v>197</v>
      </c>
      <c r="AF14" s="4"/>
      <c r="AG14" s="4"/>
      <c r="AH14" s="4"/>
      <c r="AI14" s="4"/>
      <c r="AJ14" s="4" t="s">
        <v>198</v>
      </c>
      <c r="AK14" s="4" t="s">
        <v>125</v>
      </c>
      <c r="AL14" s="4" t="s">
        <v>179</v>
      </c>
      <c r="AM14" s="4" t="s">
        <v>180</v>
      </c>
      <c r="AN14" s="4"/>
      <c r="AO14" s="4"/>
    </row>
    <row r="15" spans="1:41" ht="18.75">
      <c r="A15" s="6"/>
      <c r="B15" s="4" t="s">
        <v>203</v>
      </c>
      <c r="C15" s="4" t="s">
        <v>115</v>
      </c>
      <c r="D15" s="4" t="s">
        <v>204</v>
      </c>
      <c r="E15" s="5">
        <f>IF(ISERROR(FIND(入力シート➁!$B$3,D15)),"",ROW())</f>
        <v>15</v>
      </c>
      <c r="F15" s="5" t="str">
        <f t="shared" si="0"/>
        <v>アヘン末「第一三共」</v>
      </c>
      <c r="G15" s="4" t="s">
        <v>205</v>
      </c>
      <c r="H15" s="4" t="s">
        <v>206</v>
      </c>
      <c r="I15" s="5" t="s">
        <v>118</v>
      </c>
      <c r="J15" s="5" t="str">
        <f t="shared" si="1"/>
        <v/>
      </c>
      <c r="K15" s="5" t="s">
        <v>118</v>
      </c>
      <c r="L15" s="5" t="str">
        <f t="shared" si="2"/>
        <v>g</v>
      </c>
      <c r="M15" s="5" t="str">
        <f t="shared" si="3"/>
        <v/>
      </c>
      <c r="N15" s="5" t="str">
        <f t="shared" si="4"/>
        <v/>
      </c>
      <c r="O15" s="5" t="s">
        <v>181</v>
      </c>
      <c r="P15" s="5" t="s">
        <v>118</v>
      </c>
      <c r="Q15" s="5" t="s">
        <v>181</v>
      </c>
      <c r="R15" s="4" t="s">
        <v>147</v>
      </c>
      <c r="S15" s="7">
        <v>318.5</v>
      </c>
      <c r="T15" s="7">
        <v>318.5</v>
      </c>
      <c r="U15" s="4" t="s">
        <v>172</v>
      </c>
      <c r="V15" s="4"/>
      <c r="W15" s="4" t="s">
        <v>173</v>
      </c>
      <c r="X15" s="4"/>
      <c r="Y15" s="4" t="s">
        <v>174</v>
      </c>
      <c r="Z15" s="8">
        <v>43630</v>
      </c>
      <c r="AA15" s="8"/>
      <c r="AB15" s="4" t="s">
        <v>175</v>
      </c>
      <c r="AC15" s="4" t="s">
        <v>176</v>
      </c>
      <c r="AD15" s="4" t="s">
        <v>207</v>
      </c>
      <c r="AE15" s="4" t="s">
        <v>197</v>
      </c>
      <c r="AF15" s="4"/>
      <c r="AG15" s="4"/>
      <c r="AH15" s="4"/>
      <c r="AI15" s="4"/>
      <c r="AJ15" s="4" t="s">
        <v>203</v>
      </c>
      <c r="AK15" s="4" t="s">
        <v>125</v>
      </c>
      <c r="AL15" s="4" t="s">
        <v>179</v>
      </c>
      <c r="AM15" s="4" t="s">
        <v>180</v>
      </c>
      <c r="AN15" s="4"/>
      <c r="AO15" s="4"/>
    </row>
    <row r="16" spans="1:41" ht="18.75">
      <c r="A16" s="6"/>
      <c r="B16" s="4" t="s">
        <v>208</v>
      </c>
      <c r="C16" s="4" t="s">
        <v>209</v>
      </c>
      <c r="D16" s="4" t="s">
        <v>210</v>
      </c>
      <c r="E16" s="5">
        <f>IF(ISERROR(FIND(入力シート➁!$B$3,D16)),"",ROW())</f>
        <v>16</v>
      </c>
      <c r="F16" s="5" t="str">
        <f t="shared" si="0"/>
        <v>アルチバ静注用2mg</v>
      </c>
      <c r="G16" s="4" t="s">
        <v>211</v>
      </c>
      <c r="H16" s="4" t="s">
        <v>212</v>
      </c>
      <c r="I16" s="5" t="s">
        <v>118</v>
      </c>
      <c r="J16" s="5" t="str">
        <f t="shared" si="1"/>
        <v/>
      </c>
      <c r="K16" s="5" t="s">
        <v>118</v>
      </c>
      <c r="L16" s="5" t="str">
        <f t="shared" si="2"/>
        <v>瓶</v>
      </c>
      <c r="M16" s="5" t="str">
        <f t="shared" si="3"/>
        <v/>
      </c>
      <c r="N16" s="5" t="str">
        <f t="shared" si="4"/>
        <v/>
      </c>
      <c r="O16" s="5" t="s">
        <v>213</v>
      </c>
      <c r="P16" s="5" t="s">
        <v>118</v>
      </c>
      <c r="Q16" s="5" t="s">
        <v>167</v>
      </c>
      <c r="R16" s="4" t="s">
        <v>200</v>
      </c>
      <c r="S16" s="7">
        <v>433.7</v>
      </c>
      <c r="T16" s="7">
        <v>433.7</v>
      </c>
      <c r="U16" s="4" t="s">
        <v>172</v>
      </c>
      <c r="V16" s="4"/>
      <c r="W16" s="4" t="s">
        <v>201</v>
      </c>
      <c r="X16" s="4"/>
      <c r="Y16" s="4" t="s">
        <v>174</v>
      </c>
      <c r="Z16" s="8">
        <v>43077</v>
      </c>
      <c r="AA16" s="8"/>
      <c r="AB16" s="4" t="s">
        <v>202</v>
      </c>
      <c r="AC16" s="4" t="s">
        <v>176</v>
      </c>
      <c r="AD16" s="4" t="s">
        <v>207</v>
      </c>
      <c r="AE16" s="4" t="s">
        <v>197</v>
      </c>
      <c r="AF16" s="4"/>
      <c r="AG16" s="4"/>
      <c r="AH16" s="4"/>
      <c r="AI16" s="4"/>
      <c r="AJ16" s="4" t="s">
        <v>208</v>
      </c>
      <c r="AK16" s="4" t="s">
        <v>125</v>
      </c>
      <c r="AL16" s="4" t="s">
        <v>179</v>
      </c>
      <c r="AM16" s="4" t="s">
        <v>180</v>
      </c>
      <c r="AN16" s="4"/>
      <c r="AO16" s="4"/>
    </row>
    <row r="17" spans="1:41" ht="18.75">
      <c r="A17" s="6"/>
      <c r="B17" s="4" t="s">
        <v>214</v>
      </c>
      <c r="C17" s="4" t="s">
        <v>209</v>
      </c>
      <c r="D17" s="4" t="s">
        <v>215</v>
      </c>
      <c r="E17" s="5">
        <f>IF(ISERROR(FIND(入力シート➁!$B$3,D17)),"",ROW())</f>
        <v>17</v>
      </c>
      <c r="F17" s="5" t="str">
        <f t="shared" si="0"/>
        <v>アルチバ静注用5mg</v>
      </c>
      <c r="G17" s="4" t="s">
        <v>211</v>
      </c>
      <c r="H17" s="4" t="s">
        <v>216</v>
      </c>
      <c r="I17" s="5" t="s">
        <v>118</v>
      </c>
      <c r="J17" s="5" t="str">
        <f t="shared" si="1"/>
        <v/>
      </c>
      <c r="K17" s="5" t="s">
        <v>118</v>
      </c>
      <c r="L17" s="5" t="str">
        <f t="shared" si="2"/>
        <v>瓶</v>
      </c>
      <c r="M17" s="5" t="str">
        <f t="shared" si="3"/>
        <v/>
      </c>
      <c r="N17" s="5" t="str">
        <f t="shared" si="4"/>
        <v/>
      </c>
      <c r="O17" s="5" t="s">
        <v>213</v>
      </c>
      <c r="P17" s="5" t="s">
        <v>118</v>
      </c>
      <c r="Q17" s="5" t="s">
        <v>167</v>
      </c>
      <c r="R17" s="4" t="s">
        <v>147</v>
      </c>
      <c r="S17" s="7">
        <v>575.1</v>
      </c>
      <c r="T17" s="7">
        <v>575.1</v>
      </c>
      <c r="U17" s="4" t="s">
        <v>172</v>
      </c>
      <c r="V17" s="4"/>
      <c r="W17" s="4" t="s">
        <v>173</v>
      </c>
      <c r="X17" s="4"/>
      <c r="Y17" s="4" t="s">
        <v>174</v>
      </c>
      <c r="Z17" s="8">
        <v>43630</v>
      </c>
      <c r="AA17" s="8"/>
      <c r="AB17" s="4" t="s">
        <v>175</v>
      </c>
      <c r="AC17" s="4" t="s">
        <v>176</v>
      </c>
      <c r="AD17" s="4" t="s">
        <v>217</v>
      </c>
      <c r="AE17" s="4" t="s">
        <v>197</v>
      </c>
      <c r="AF17" s="4"/>
      <c r="AG17" s="4"/>
      <c r="AH17" s="4"/>
      <c r="AI17" s="4"/>
      <c r="AJ17" s="4" t="s">
        <v>214</v>
      </c>
      <c r="AK17" s="4" t="s">
        <v>125</v>
      </c>
      <c r="AL17" s="4" t="s">
        <v>179</v>
      </c>
      <c r="AM17" s="4" t="s">
        <v>180</v>
      </c>
      <c r="AN17" s="4"/>
      <c r="AO17" s="4"/>
    </row>
    <row r="18" spans="1:41" ht="18.75">
      <c r="A18" s="6"/>
      <c r="B18" s="4" t="s">
        <v>218</v>
      </c>
      <c r="C18" s="4" t="s">
        <v>219</v>
      </c>
      <c r="D18" s="4" t="s">
        <v>220</v>
      </c>
      <c r="E18" s="5">
        <f>IF(ISERROR(FIND(入力シート➁!$B$3,D18)),"",ROW())</f>
        <v>18</v>
      </c>
      <c r="F18" s="5" t="str">
        <f t="shared" si="0"/>
        <v>アンペック坐剤10mg</v>
      </c>
      <c r="G18" s="4" t="s">
        <v>221</v>
      </c>
      <c r="H18" s="4" t="s">
        <v>222</v>
      </c>
      <c r="I18" s="5" t="s">
        <v>118</v>
      </c>
      <c r="J18" s="5" t="str">
        <f t="shared" si="1"/>
        <v/>
      </c>
      <c r="K18" s="5" t="s">
        <v>118</v>
      </c>
      <c r="L18" s="5" t="str">
        <f t="shared" si="2"/>
        <v>0mg1個</v>
      </c>
      <c r="M18" s="5" t="str">
        <f t="shared" si="3"/>
        <v>個</v>
      </c>
      <c r="N18" s="5" t="str">
        <f t="shared" si="4"/>
        <v/>
      </c>
      <c r="O18" s="5" t="s">
        <v>141</v>
      </c>
      <c r="P18" s="5" t="s">
        <v>118</v>
      </c>
      <c r="Q18" s="5" t="s">
        <v>141</v>
      </c>
      <c r="R18" s="4" t="s">
        <v>200</v>
      </c>
      <c r="S18" s="7">
        <v>799.1</v>
      </c>
      <c r="T18" s="7">
        <v>799.1</v>
      </c>
      <c r="U18" s="4" t="s">
        <v>172</v>
      </c>
      <c r="V18" s="4"/>
      <c r="W18" s="4" t="s">
        <v>201</v>
      </c>
      <c r="X18" s="4"/>
      <c r="Y18" s="4" t="s">
        <v>174</v>
      </c>
      <c r="Z18" s="8">
        <v>43077</v>
      </c>
      <c r="AA18" s="8"/>
      <c r="AB18" s="4" t="s">
        <v>202</v>
      </c>
      <c r="AC18" s="4" t="s">
        <v>176</v>
      </c>
      <c r="AD18" s="4" t="s">
        <v>217</v>
      </c>
      <c r="AE18" s="4" t="s">
        <v>197</v>
      </c>
      <c r="AF18" s="4"/>
      <c r="AG18" s="4"/>
      <c r="AH18" s="4"/>
      <c r="AI18" s="4"/>
      <c r="AJ18" s="4" t="s">
        <v>218</v>
      </c>
      <c r="AK18" s="4" t="s">
        <v>125</v>
      </c>
      <c r="AL18" s="4" t="s">
        <v>179</v>
      </c>
      <c r="AM18" s="4" t="s">
        <v>180</v>
      </c>
      <c r="AN18" s="4"/>
      <c r="AO18" s="4"/>
    </row>
    <row r="19" spans="1:41" ht="18.75">
      <c r="A19" s="6"/>
      <c r="B19" s="4" t="s">
        <v>223</v>
      </c>
      <c r="C19" s="4" t="s">
        <v>219</v>
      </c>
      <c r="D19" s="4" t="s">
        <v>224</v>
      </c>
      <c r="E19" s="5">
        <f>IF(ISERROR(FIND(入力シート➁!$B$3,D19)),"",ROW())</f>
        <v>19</v>
      </c>
      <c r="F19" s="5" t="str">
        <f t="shared" si="0"/>
        <v>アンペック坐剤20mg</v>
      </c>
      <c r="G19" s="4" t="s">
        <v>221</v>
      </c>
      <c r="H19" s="4" t="s">
        <v>225</v>
      </c>
      <c r="I19" s="5" t="s">
        <v>118</v>
      </c>
      <c r="J19" s="5" t="str">
        <f t="shared" si="1"/>
        <v/>
      </c>
      <c r="K19" s="5" t="s">
        <v>118</v>
      </c>
      <c r="L19" s="5" t="str">
        <f t="shared" si="2"/>
        <v>個</v>
      </c>
      <c r="M19" s="5" t="str">
        <f t="shared" si="3"/>
        <v/>
      </c>
      <c r="N19" s="5" t="str">
        <f t="shared" si="4"/>
        <v/>
      </c>
      <c r="O19" s="5" t="s">
        <v>141</v>
      </c>
      <c r="P19" s="5" t="s">
        <v>118</v>
      </c>
      <c r="Q19" s="5" t="s">
        <v>141</v>
      </c>
      <c r="R19" s="4" t="s">
        <v>147</v>
      </c>
      <c r="S19" s="7">
        <v>92</v>
      </c>
      <c r="T19" s="7">
        <v>94.5</v>
      </c>
      <c r="U19" s="4" t="s">
        <v>172</v>
      </c>
      <c r="V19" s="4"/>
      <c r="W19" s="4" t="s">
        <v>173</v>
      </c>
      <c r="X19" s="4"/>
      <c r="Y19" s="4" t="s">
        <v>174</v>
      </c>
      <c r="Z19" s="8">
        <v>43630</v>
      </c>
      <c r="AA19" s="8"/>
      <c r="AB19" s="4" t="s">
        <v>175</v>
      </c>
      <c r="AC19" s="4" t="s">
        <v>176</v>
      </c>
      <c r="AD19" s="4" t="s">
        <v>226</v>
      </c>
      <c r="AE19" s="4" t="s">
        <v>197</v>
      </c>
      <c r="AF19" s="4"/>
      <c r="AG19" s="4"/>
      <c r="AH19" s="4"/>
      <c r="AI19" s="4"/>
      <c r="AJ19" s="4" t="s">
        <v>223</v>
      </c>
      <c r="AK19" s="4" t="s">
        <v>125</v>
      </c>
      <c r="AL19" s="4" t="s">
        <v>179</v>
      </c>
      <c r="AM19" s="4" t="s">
        <v>180</v>
      </c>
      <c r="AN19" s="4"/>
      <c r="AO19" s="4"/>
    </row>
    <row r="20" spans="1:41" ht="18.75">
      <c r="A20" s="6"/>
      <c r="B20" s="4" t="s">
        <v>227</v>
      </c>
      <c r="C20" s="4" t="s">
        <v>219</v>
      </c>
      <c r="D20" s="4" t="s">
        <v>228</v>
      </c>
      <c r="E20" s="5">
        <f>IF(ISERROR(FIND(入力シート➁!$B$3,D20)),"",ROW())</f>
        <v>20</v>
      </c>
      <c r="F20" s="5" t="str">
        <f t="shared" si="0"/>
        <v>アンペック坐剤30mg</v>
      </c>
      <c r="G20" s="4" t="s">
        <v>221</v>
      </c>
      <c r="H20" s="4" t="s">
        <v>229</v>
      </c>
      <c r="I20" s="5" t="s">
        <v>118</v>
      </c>
      <c r="J20" s="5" t="str">
        <f t="shared" si="1"/>
        <v/>
      </c>
      <c r="K20" s="5" t="s">
        <v>118</v>
      </c>
      <c r="L20" s="5" t="str">
        <f t="shared" si="2"/>
        <v>個</v>
      </c>
      <c r="M20" s="5" t="str">
        <f t="shared" si="3"/>
        <v/>
      </c>
      <c r="N20" s="5" t="str">
        <f t="shared" si="4"/>
        <v/>
      </c>
      <c r="O20" s="5" t="s">
        <v>141</v>
      </c>
      <c r="P20" s="5" t="s">
        <v>118</v>
      </c>
      <c r="Q20" s="5" t="s">
        <v>141</v>
      </c>
      <c r="R20" s="4" t="s">
        <v>200</v>
      </c>
      <c r="S20" s="7">
        <v>121.4</v>
      </c>
      <c r="T20" s="7">
        <v>124.5</v>
      </c>
      <c r="U20" s="4" t="s">
        <v>172</v>
      </c>
      <c r="V20" s="4"/>
      <c r="W20" s="4" t="s">
        <v>201</v>
      </c>
      <c r="X20" s="4"/>
      <c r="Y20" s="4" t="s">
        <v>174</v>
      </c>
      <c r="Z20" s="8">
        <v>43077</v>
      </c>
      <c r="AA20" s="8"/>
      <c r="AB20" s="4" t="s">
        <v>202</v>
      </c>
      <c r="AC20" s="4" t="s">
        <v>176</v>
      </c>
      <c r="AD20" s="4" t="s">
        <v>226</v>
      </c>
      <c r="AE20" s="4" t="s">
        <v>197</v>
      </c>
      <c r="AF20" s="4"/>
      <c r="AG20" s="4"/>
      <c r="AH20" s="4"/>
      <c r="AI20" s="4"/>
      <c r="AJ20" s="4" t="s">
        <v>227</v>
      </c>
      <c r="AK20" s="4" t="s">
        <v>125</v>
      </c>
      <c r="AL20" s="4" t="s">
        <v>179</v>
      </c>
      <c r="AM20" s="4" t="s">
        <v>180</v>
      </c>
      <c r="AN20" s="4"/>
      <c r="AO20" s="4"/>
    </row>
    <row r="21" spans="1:41" ht="18.75">
      <c r="A21" s="6"/>
      <c r="B21" s="4" t="s">
        <v>230</v>
      </c>
      <c r="C21" s="4" t="s">
        <v>209</v>
      </c>
      <c r="D21" s="4" t="s">
        <v>231</v>
      </c>
      <c r="E21" s="5">
        <f>IF(ISERROR(FIND(入力シート➁!$B$3,D21)),"",ROW())</f>
        <v>21</v>
      </c>
      <c r="F21" s="5" t="str">
        <f t="shared" si="0"/>
        <v>アンペック注10mg</v>
      </c>
      <c r="G21" s="4" t="s">
        <v>232</v>
      </c>
      <c r="H21" s="4" t="s">
        <v>233</v>
      </c>
      <c r="I21" s="5" t="s">
        <v>234</v>
      </c>
      <c r="J21" s="5" t="str">
        <f t="shared" si="1"/>
        <v>1mL</v>
      </c>
      <c r="K21" s="5" t="s">
        <v>235</v>
      </c>
      <c r="L21" s="5" t="str">
        <f t="shared" si="2"/>
        <v>%1mL1管</v>
      </c>
      <c r="M21" s="5" t="str">
        <f t="shared" si="3"/>
        <v>mL1管</v>
      </c>
      <c r="N21" s="5" t="str">
        <f t="shared" si="4"/>
        <v>管</v>
      </c>
      <c r="O21" s="5" t="s">
        <v>236</v>
      </c>
      <c r="P21" s="5" t="s">
        <v>237</v>
      </c>
      <c r="Q21" s="5" t="s">
        <v>161</v>
      </c>
      <c r="R21" s="4" t="s">
        <v>200</v>
      </c>
      <c r="S21" s="7">
        <v>220.7</v>
      </c>
      <c r="T21" s="7">
        <v>220.7</v>
      </c>
      <c r="U21" s="4" t="s">
        <v>172</v>
      </c>
      <c r="V21" s="4"/>
      <c r="W21" s="4" t="s">
        <v>238</v>
      </c>
      <c r="X21" s="4"/>
      <c r="Y21" s="4" t="s">
        <v>174</v>
      </c>
      <c r="Z21" s="8">
        <v>40445</v>
      </c>
      <c r="AA21" s="8"/>
      <c r="AB21" s="4" t="s">
        <v>239</v>
      </c>
      <c r="AC21" s="4" t="s">
        <v>123</v>
      </c>
      <c r="AD21" s="4"/>
      <c r="AE21" s="4"/>
      <c r="AF21" s="4"/>
      <c r="AG21" s="4"/>
      <c r="AH21" s="4"/>
      <c r="AI21" s="4"/>
      <c r="AJ21" s="4" t="s">
        <v>230</v>
      </c>
      <c r="AK21" s="4" t="s">
        <v>125</v>
      </c>
      <c r="AL21" s="4" t="s">
        <v>179</v>
      </c>
      <c r="AM21" s="4" t="s">
        <v>180</v>
      </c>
      <c r="AN21" s="4"/>
      <c r="AO21" s="4"/>
    </row>
    <row r="22" spans="1:41" ht="18.75">
      <c r="A22" s="6"/>
      <c r="B22" s="4" t="s">
        <v>240</v>
      </c>
      <c r="C22" s="4" t="s">
        <v>209</v>
      </c>
      <c r="D22" s="4" t="s">
        <v>241</v>
      </c>
      <c r="E22" s="5">
        <f>IF(ISERROR(FIND(入力シート➁!$B$3,D22)),"",ROW())</f>
        <v>22</v>
      </c>
      <c r="F22" s="5" t="str">
        <f t="shared" si="0"/>
        <v>アンペック注200mg</v>
      </c>
      <c r="G22" s="4" t="s">
        <v>232</v>
      </c>
      <c r="H22" s="4" t="s">
        <v>242</v>
      </c>
      <c r="I22" s="5" t="s">
        <v>243</v>
      </c>
      <c r="J22" s="5" t="str">
        <f t="shared" si="1"/>
        <v>5mL</v>
      </c>
      <c r="K22" s="5" t="s">
        <v>244</v>
      </c>
      <c r="L22" s="5" t="str">
        <f t="shared" si="2"/>
        <v>管</v>
      </c>
      <c r="M22" s="5" t="str">
        <f t="shared" si="3"/>
        <v/>
      </c>
      <c r="N22" s="5" t="str">
        <f t="shared" si="4"/>
        <v/>
      </c>
      <c r="O22" s="5" t="s">
        <v>236</v>
      </c>
      <c r="P22" s="5" t="s">
        <v>245</v>
      </c>
      <c r="Q22" s="5" t="s">
        <v>161</v>
      </c>
      <c r="R22" s="4" t="s">
        <v>200</v>
      </c>
      <c r="S22" s="7">
        <v>53.8</v>
      </c>
      <c r="T22" s="7">
        <v>55.2</v>
      </c>
      <c r="U22" s="4" t="s">
        <v>172</v>
      </c>
      <c r="V22" s="4"/>
      <c r="W22" s="4" t="s">
        <v>238</v>
      </c>
      <c r="X22" s="4"/>
      <c r="Y22" s="4" t="s">
        <v>174</v>
      </c>
      <c r="Z22" s="8">
        <v>40445</v>
      </c>
      <c r="AA22" s="8"/>
      <c r="AB22" s="4" t="s">
        <v>239</v>
      </c>
      <c r="AC22" s="4" t="s">
        <v>123</v>
      </c>
      <c r="AD22" s="4"/>
      <c r="AE22" s="4"/>
      <c r="AF22" s="4"/>
      <c r="AG22" s="4"/>
      <c r="AH22" s="4"/>
      <c r="AI22" s="4"/>
      <c r="AJ22" s="4" t="s">
        <v>240</v>
      </c>
      <c r="AK22" s="4" t="s">
        <v>125</v>
      </c>
      <c r="AL22" s="4" t="s">
        <v>179</v>
      </c>
      <c r="AM22" s="4" t="s">
        <v>180</v>
      </c>
      <c r="AN22" s="4"/>
      <c r="AO22" s="4"/>
    </row>
    <row r="23" spans="1:41" ht="18.75">
      <c r="A23" s="6"/>
      <c r="B23" s="4" t="s">
        <v>246</v>
      </c>
      <c r="C23" s="4" t="s">
        <v>209</v>
      </c>
      <c r="D23" s="4" t="s">
        <v>247</v>
      </c>
      <c r="E23" s="5">
        <f>IF(ISERROR(FIND(入力シート➁!$B$3,D23)),"",ROW())</f>
        <v>23</v>
      </c>
      <c r="F23" s="5" t="str">
        <f t="shared" si="0"/>
        <v>アンペック注50mg</v>
      </c>
      <c r="G23" s="4" t="s">
        <v>232</v>
      </c>
      <c r="H23" s="4" t="s">
        <v>248</v>
      </c>
      <c r="I23" s="5" t="s">
        <v>249</v>
      </c>
      <c r="J23" s="5" t="str">
        <f t="shared" si="1"/>
        <v>5mL</v>
      </c>
      <c r="K23" s="5" t="s">
        <v>244</v>
      </c>
      <c r="L23" s="5" t="str">
        <f t="shared" si="2"/>
        <v>%5mL1管</v>
      </c>
      <c r="M23" s="5" t="str">
        <f t="shared" si="3"/>
        <v>管</v>
      </c>
      <c r="N23" s="5" t="str">
        <f t="shared" si="4"/>
        <v/>
      </c>
      <c r="O23" s="5" t="s">
        <v>236</v>
      </c>
      <c r="P23" s="5" t="s">
        <v>245</v>
      </c>
      <c r="Q23" s="5" t="s">
        <v>161</v>
      </c>
      <c r="R23" s="4" t="s">
        <v>200</v>
      </c>
      <c r="S23" s="7">
        <v>457.5</v>
      </c>
      <c r="T23" s="7">
        <v>457.5</v>
      </c>
      <c r="U23" s="4" t="s">
        <v>172</v>
      </c>
      <c r="V23" s="4"/>
      <c r="W23" s="4" t="s">
        <v>238</v>
      </c>
      <c r="X23" s="4"/>
      <c r="Y23" s="4" t="s">
        <v>174</v>
      </c>
      <c r="Z23" s="8">
        <v>41621</v>
      </c>
      <c r="AA23" s="8"/>
      <c r="AB23" s="4" t="s">
        <v>239</v>
      </c>
      <c r="AC23" s="4" t="s">
        <v>123</v>
      </c>
      <c r="AD23" s="4"/>
      <c r="AE23" s="4"/>
      <c r="AF23" s="4"/>
      <c r="AG23" s="4"/>
      <c r="AH23" s="4"/>
      <c r="AI23" s="4"/>
      <c r="AJ23" s="4" t="s">
        <v>246</v>
      </c>
      <c r="AK23" s="4" t="s">
        <v>125</v>
      </c>
      <c r="AL23" s="4" t="s">
        <v>179</v>
      </c>
      <c r="AM23" s="4" t="s">
        <v>180</v>
      </c>
      <c r="AN23" s="4"/>
      <c r="AO23" s="4"/>
    </row>
    <row r="24" spans="1:41" ht="18.75">
      <c r="A24" s="6"/>
      <c r="B24" s="4" t="s">
        <v>250</v>
      </c>
      <c r="C24" s="4" t="s">
        <v>115</v>
      </c>
      <c r="D24" s="4" t="s">
        <v>251</v>
      </c>
      <c r="E24" s="5">
        <f>IF(ISERROR(FIND(入力シート➁!$B$3,D24)),"",ROW())</f>
        <v>24</v>
      </c>
      <c r="F24" s="5" t="str">
        <f t="shared" si="0"/>
        <v>イーフェンバッカル錠100μg</v>
      </c>
      <c r="G24" s="4" t="s">
        <v>252</v>
      </c>
      <c r="H24" s="4" t="s">
        <v>165</v>
      </c>
      <c r="I24" s="5" t="s">
        <v>118</v>
      </c>
      <c r="J24" s="5" t="str">
        <f t="shared" si="1"/>
        <v/>
      </c>
      <c r="K24" s="5" t="s">
        <v>118</v>
      </c>
      <c r="L24" s="5" t="str">
        <f t="shared" si="2"/>
        <v>00μg1錠</v>
      </c>
      <c r="M24" s="5" t="str">
        <f t="shared" si="3"/>
        <v>錠</v>
      </c>
      <c r="N24" s="5" t="str">
        <f t="shared" si="4"/>
        <v/>
      </c>
      <c r="O24" s="5" t="s">
        <v>119</v>
      </c>
      <c r="P24" s="5" t="s">
        <v>118</v>
      </c>
      <c r="Q24" s="5" t="s">
        <v>119</v>
      </c>
      <c r="R24" s="4" t="s">
        <v>200</v>
      </c>
      <c r="S24" s="7">
        <v>111.2</v>
      </c>
      <c r="T24" s="7">
        <v>111.2</v>
      </c>
      <c r="U24" s="4" t="s">
        <v>172</v>
      </c>
      <c r="V24" s="4"/>
      <c r="W24" s="4" t="s">
        <v>238</v>
      </c>
      <c r="X24" s="4"/>
      <c r="Y24" s="4" t="s">
        <v>174</v>
      </c>
      <c r="Z24" s="8">
        <v>40445</v>
      </c>
      <c r="AA24" s="8"/>
      <c r="AB24" s="4" t="s">
        <v>239</v>
      </c>
      <c r="AC24" s="4" t="s">
        <v>123</v>
      </c>
      <c r="AD24" s="4"/>
      <c r="AE24" s="4"/>
      <c r="AF24" s="4"/>
      <c r="AG24" s="4"/>
      <c r="AH24" s="4"/>
      <c r="AI24" s="4"/>
      <c r="AJ24" s="4" t="s">
        <v>250</v>
      </c>
      <c r="AK24" s="4" t="s">
        <v>125</v>
      </c>
      <c r="AL24" s="4" t="s">
        <v>179</v>
      </c>
      <c r="AM24" s="4" t="s">
        <v>180</v>
      </c>
      <c r="AN24" s="4"/>
      <c r="AO24" s="4"/>
    </row>
    <row r="25" spans="1:41" ht="18.75">
      <c r="A25" s="6"/>
      <c r="B25" s="4" t="s">
        <v>253</v>
      </c>
      <c r="C25" s="4" t="s">
        <v>115</v>
      </c>
      <c r="D25" s="4" t="s">
        <v>254</v>
      </c>
      <c r="E25" s="5">
        <f>IF(ISERROR(FIND(入力シート➁!$B$3,D25)),"",ROW())</f>
        <v>25</v>
      </c>
      <c r="F25" s="5" t="str">
        <f t="shared" si="0"/>
        <v>イーフェンバッカル錠200μg</v>
      </c>
      <c r="G25" s="4" t="s">
        <v>252</v>
      </c>
      <c r="H25" s="4" t="s">
        <v>170</v>
      </c>
      <c r="I25" s="5" t="s">
        <v>118</v>
      </c>
      <c r="J25" s="5" t="str">
        <f t="shared" si="1"/>
        <v/>
      </c>
      <c r="K25" s="5" t="s">
        <v>118</v>
      </c>
      <c r="L25" s="5" t="str">
        <f t="shared" si="2"/>
        <v>錠</v>
      </c>
      <c r="M25" s="5" t="str">
        <f t="shared" si="3"/>
        <v/>
      </c>
      <c r="N25" s="5" t="str">
        <f t="shared" si="4"/>
        <v/>
      </c>
      <c r="O25" s="5" t="s">
        <v>119</v>
      </c>
      <c r="P25" s="5" t="s">
        <v>118</v>
      </c>
      <c r="Q25" s="5" t="s">
        <v>119</v>
      </c>
      <c r="R25" s="4" t="s">
        <v>255</v>
      </c>
      <c r="S25" s="7">
        <v>298.3</v>
      </c>
      <c r="T25" s="7">
        <v>298.3</v>
      </c>
      <c r="U25" s="4" t="s">
        <v>172</v>
      </c>
      <c r="V25" s="4"/>
      <c r="W25" s="4" t="s">
        <v>173</v>
      </c>
      <c r="X25" s="4"/>
      <c r="Y25" s="4" t="s">
        <v>174</v>
      </c>
      <c r="Z25" s="8">
        <v>44176</v>
      </c>
      <c r="AA25" s="8"/>
      <c r="AB25" s="4" t="s">
        <v>175</v>
      </c>
      <c r="AC25" s="4" t="s">
        <v>176</v>
      </c>
      <c r="AD25" s="4" t="s">
        <v>256</v>
      </c>
      <c r="AE25" s="4" t="s">
        <v>178</v>
      </c>
      <c r="AF25" s="4"/>
      <c r="AG25" s="4"/>
      <c r="AH25" s="4"/>
      <c r="AI25" s="4"/>
      <c r="AJ25" s="4" t="s">
        <v>253</v>
      </c>
      <c r="AK25" s="4" t="s">
        <v>125</v>
      </c>
      <c r="AL25" s="4" t="s">
        <v>179</v>
      </c>
      <c r="AM25" s="4" t="s">
        <v>180</v>
      </c>
      <c r="AN25" s="4"/>
      <c r="AO25" s="4"/>
    </row>
    <row r="26" spans="1:41" ht="18.75">
      <c r="A26" s="6"/>
      <c r="B26" s="4" t="s">
        <v>257</v>
      </c>
      <c r="C26" s="4" t="s">
        <v>115</v>
      </c>
      <c r="D26" s="4" t="s">
        <v>258</v>
      </c>
      <c r="E26" s="5">
        <f>IF(ISERROR(FIND(入力シート➁!$B$3,D26)),"",ROW())</f>
        <v>26</v>
      </c>
      <c r="F26" s="5" t="str">
        <f t="shared" si="0"/>
        <v>イーフェンバッカル錠400μg</v>
      </c>
      <c r="G26" s="4" t="s">
        <v>252</v>
      </c>
      <c r="H26" s="4" t="s">
        <v>184</v>
      </c>
      <c r="I26" s="5" t="s">
        <v>118</v>
      </c>
      <c r="J26" s="5" t="str">
        <f t="shared" si="1"/>
        <v/>
      </c>
      <c r="K26" s="5" t="s">
        <v>118</v>
      </c>
      <c r="L26" s="5" t="str">
        <f t="shared" si="2"/>
        <v>錠</v>
      </c>
      <c r="M26" s="5" t="str">
        <f t="shared" si="3"/>
        <v/>
      </c>
      <c r="N26" s="5" t="str">
        <f t="shared" si="4"/>
        <v/>
      </c>
      <c r="O26" s="5" t="s">
        <v>119</v>
      </c>
      <c r="P26" s="5" t="s">
        <v>118</v>
      </c>
      <c r="Q26" s="5" t="s">
        <v>119</v>
      </c>
      <c r="R26" s="4" t="s">
        <v>255</v>
      </c>
      <c r="S26" s="7">
        <v>89.2</v>
      </c>
      <c r="T26" s="7">
        <v>89.2</v>
      </c>
      <c r="U26" s="4" t="s">
        <v>172</v>
      </c>
      <c r="V26" s="4"/>
      <c r="W26" s="4" t="s">
        <v>173</v>
      </c>
      <c r="X26" s="4"/>
      <c r="Y26" s="4" t="s">
        <v>174</v>
      </c>
      <c r="Z26" s="8">
        <v>44176</v>
      </c>
      <c r="AA26" s="8"/>
      <c r="AB26" s="4" t="s">
        <v>175</v>
      </c>
      <c r="AC26" s="4" t="s">
        <v>176</v>
      </c>
      <c r="AD26" s="4" t="s">
        <v>259</v>
      </c>
      <c r="AE26" s="4" t="s">
        <v>178</v>
      </c>
      <c r="AF26" s="4"/>
      <c r="AG26" s="4"/>
      <c r="AH26" s="4"/>
      <c r="AI26" s="4"/>
      <c r="AJ26" s="4" t="s">
        <v>257</v>
      </c>
      <c r="AK26" s="4" t="s">
        <v>125</v>
      </c>
      <c r="AL26" s="4" t="s">
        <v>179</v>
      </c>
      <c r="AM26" s="4" t="s">
        <v>180</v>
      </c>
      <c r="AN26" s="4"/>
      <c r="AO26" s="4"/>
    </row>
    <row r="27" spans="1:41" ht="18.75">
      <c r="A27" s="6"/>
      <c r="B27" s="4" t="s">
        <v>260</v>
      </c>
      <c r="C27" s="4" t="s">
        <v>115</v>
      </c>
      <c r="D27" s="4" t="s">
        <v>261</v>
      </c>
      <c r="E27" s="5">
        <f>IF(ISERROR(FIND(入力シート➁!$B$3,D27)),"",ROW())</f>
        <v>27</v>
      </c>
      <c r="F27" s="5" t="str">
        <f t="shared" si="0"/>
        <v>イーフェンバッカル錠50μg</v>
      </c>
      <c r="G27" s="4" t="s">
        <v>252</v>
      </c>
      <c r="H27" s="4" t="s">
        <v>262</v>
      </c>
      <c r="I27" s="5" t="s">
        <v>118</v>
      </c>
      <c r="J27" s="5" t="str">
        <f t="shared" si="1"/>
        <v/>
      </c>
      <c r="K27" s="5" t="s">
        <v>118</v>
      </c>
      <c r="L27" s="5" t="str">
        <f t="shared" si="2"/>
        <v>錠</v>
      </c>
      <c r="M27" s="5" t="str">
        <f t="shared" si="3"/>
        <v/>
      </c>
      <c r="N27" s="5" t="str">
        <f t="shared" si="4"/>
        <v/>
      </c>
      <c r="O27" s="5" t="s">
        <v>119</v>
      </c>
      <c r="P27" s="5" t="s">
        <v>118</v>
      </c>
      <c r="Q27" s="5" t="s">
        <v>119</v>
      </c>
      <c r="R27" s="4" t="s">
        <v>255</v>
      </c>
      <c r="S27" s="7">
        <v>545.5</v>
      </c>
      <c r="T27" s="7">
        <v>545.5</v>
      </c>
      <c r="U27" s="4" t="s">
        <v>172</v>
      </c>
      <c r="V27" s="4"/>
      <c r="W27" s="4" t="s">
        <v>173</v>
      </c>
      <c r="X27" s="4"/>
      <c r="Y27" s="4" t="s">
        <v>174</v>
      </c>
      <c r="Z27" s="8">
        <v>44176</v>
      </c>
      <c r="AA27" s="8"/>
      <c r="AB27" s="4" t="s">
        <v>175</v>
      </c>
      <c r="AC27" s="4" t="s">
        <v>176</v>
      </c>
      <c r="AD27" s="4" t="s">
        <v>263</v>
      </c>
      <c r="AE27" s="4" t="s">
        <v>178</v>
      </c>
      <c r="AF27" s="4"/>
      <c r="AG27" s="4"/>
      <c r="AH27" s="4"/>
      <c r="AI27" s="4"/>
      <c r="AJ27" s="4" t="s">
        <v>260</v>
      </c>
      <c r="AK27" s="4" t="s">
        <v>125</v>
      </c>
      <c r="AL27" s="4" t="s">
        <v>179</v>
      </c>
      <c r="AM27" s="4" t="s">
        <v>180</v>
      </c>
      <c r="AN27" s="4"/>
      <c r="AO27" s="4"/>
    </row>
    <row r="28" spans="1:41" ht="18.75">
      <c r="A28" s="6"/>
      <c r="B28" s="4" t="s">
        <v>264</v>
      </c>
      <c r="C28" s="4" t="s">
        <v>115</v>
      </c>
      <c r="D28" s="4" t="s">
        <v>265</v>
      </c>
      <c r="E28" s="5">
        <f>IF(ISERROR(FIND(入力シート➁!$B$3,D28)),"",ROW())</f>
        <v>28</v>
      </c>
      <c r="F28" s="5" t="str">
        <f t="shared" si="0"/>
        <v>イーフェンバッカル錠600μg</v>
      </c>
      <c r="G28" s="4" t="s">
        <v>252</v>
      </c>
      <c r="H28" s="4" t="s">
        <v>266</v>
      </c>
      <c r="I28" s="5" t="s">
        <v>118</v>
      </c>
      <c r="J28" s="5" t="str">
        <f t="shared" si="1"/>
        <v/>
      </c>
      <c r="K28" s="5" t="s">
        <v>118</v>
      </c>
      <c r="L28" s="5" t="str">
        <f t="shared" si="2"/>
        <v>錠</v>
      </c>
      <c r="M28" s="5" t="str">
        <f t="shared" si="3"/>
        <v/>
      </c>
      <c r="N28" s="5" t="str">
        <f t="shared" si="4"/>
        <v/>
      </c>
      <c r="O28" s="5" t="s">
        <v>119</v>
      </c>
      <c r="P28" s="5" t="s">
        <v>118</v>
      </c>
      <c r="Q28" s="5" t="s">
        <v>119</v>
      </c>
      <c r="R28" s="4" t="s">
        <v>255</v>
      </c>
      <c r="S28" s="7">
        <v>155.1</v>
      </c>
      <c r="T28" s="7">
        <v>155.1</v>
      </c>
      <c r="U28" s="4" t="s">
        <v>172</v>
      </c>
      <c r="V28" s="4"/>
      <c r="W28" s="4" t="s">
        <v>173</v>
      </c>
      <c r="X28" s="4"/>
      <c r="Y28" s="4" t="s">
        <v>174</v>
      </c>
      <c r="Z28" s="8">
        <v>44176</v>
      </c>
      <c r="AA28" s="8"/>
      <c r="AB28" s="4" t="s">
        <v>175</v>
      </c>
      <c r="AC28" s="4" t="s">
        <v>176</v>
      </c>
      <c r="AD28" s="4" t="s">
        <v>267</v>
      </c>
      <c r="AE28" s="4" t="s">
        <v>178</v>
      </c>
      <c r="AF28" s="4"/>
      <c r="AG28" s="4"/>
      <c r="AH28" s="4"/>
      <c r="AI28" s="4"/>
      <c r="AJ28" s="4" t="s">
        <v>264</v>
      </c>
      <c r="AK28" s="4" t="s">
        <v>125</v>
      </c>
      <c r="AL28" s="4" t="s">
        <v>179</v>
      </c>
      <c r="AM28" s="4" t="s">
        <v>180</v>
      </c>
      <c r="AN28" s="4"/>
      <c r="AO28" s="4"/>
    </row>
    <row r="29" spans="1:41" ht="18.75">
      <c r="A29" s="6"/>
      <c r="B29" s="4" t="s">
        <v>268</v>
      </c>
      <c r="C29" s="4" t="s">
        <v>115</v>
      </c>
      <c r="D29" s="4" t="s">
        <v>269</v>
      </c>
      <c r="E29" s="5">
        <f>IF(ISERROR(FIND(入力シート➁!$B$3,D29)),"",ROW())</f>
        <v>29</v>
      </c>
      <c r="F29" s="5" t="str">
        <f t="shared" si="0"/>
        <v>イーフェンバッカル錠800μg</v>
      </c>
      <c r="G29" s="4" t="s">
        <v>252</v>
      </c>
      <c r="H29" s="4" t="s">
        <v>270</v>
      </c>
      <c r="I29" s="5" t="s">
        <v>118</v>
      </c>
      <c r="J29" s="5" t="str">
        <f t="shared" si="1"/>
        <v/>
      </c>
      <c r="K29" s="5" t="s">
        <v>118</v>
      </c>
      <c r="L29" s="5" t="str">
        <f t="shared" si="2"/>
        <v>錠</v>
      </c>
      <c r="M29" s="5" t="str">
        <f t="shared" si="3"/>
        <v/>
      </c>
      <c r="N29" s="5" t="str">
        <f t="shared" si="4"/>
        <v/>
      </c>
      <c r="O29" s="5" t="s">
        <v>119</v>
      </c>
      <c r="P29" s="5" t="s">
        <v>118</v>
      </c>
      <c r="Q29" s="5" t="s">
        <v>119</v>
      </c>
      <c r="R29" s="4" t="s">
        <v>147</v>
      </c>
      <c r="S29" s="7">
        <v>166.9</v>
      </c>
      <c r="T29" s="7">
        <v>174</v>
      </c>
      <c r="U29" s="4" t="s">
        <v>172</v>
      </c>
      <c r="V29" s="4"/>
      <c r="W29" s="4" t="s">
        <v>173</v>
      </c>
      <c r="X29" s="4"/>
      <c r="Y29" s="4" t="s">
        <v>174</v>
      </c>
      <c r="Z29" s="8">
        <v>44001</v>
      </c>
      <c r="AA29" s="8"/>
      <c r="AB29" s="4" t="s">
        <v>175</v>
      </c>
      <c r="AC29" s="4" t="s">
        <v>176</v>
      </c>
      <c r="AD29" s="4" t="s">
        <v>271</v>
      </c>
      <c r="AE29" s="4" t="s">
        <v>178</v>
      </c>
      <c r="AF29" s="4"/>
      <c r="AG29" s="4"/>
      <c r="AH29" s="4"/>
      <c r="AI29" s="4"/>
      <c r="AJ29" s="4" t="s">
        <v>268</v>
      </c>
      <c r="AK29" s="4" t="s">
        <v>125</v>
      </c>
      <c r="AL29" s="4" t="s">
        <v>179</v>
      </c>
      <c r="AM29" s="4" t="s">
        <v>180</v>
      </c>
      <c r="AN29" s="4"/>
      <c r="AO29" s="4"/>
    </row>
    <row r="30" spans="1:41" ht="18.75">
      <c r="A30" s="6"/>
      <c r="B30" s="4" t="s">
        <v>272</v>
      </c>
      <c r="C30" s="4" t="s">
        <v>115</v>
      </c>
      <c r="D30" s="4" t="s">
        <v>273</v>
      </c>
      <c r="E30" s="5">
        <f>IF(ISERROR(FIND(入力シート➁!$B$3,D30)),"",ROW())</f>
        <v>30</v>
      </c>
      <c r="F30" s="5" t="str">
        <f t="shared" si="0"/>
        <v>オキシコドン徐放カプセル10mg「テルモ」</v>
      </c>
      <c r="G30" s="4" t="s">
        <v>274</v>
      </c>
      <c r="H30" s="4" t="s">
        <v>144</v>
      </c>
      <c r="I30" s="5" t="s">
        <v>118</v>
      </c>
      <c r="J30" s="5" t="str">
        <f t="shared" si="1"/>
        <v/>
      </c>
      <c r="K30" s="5" t="s">
        <v>118</v>
      </c>
      <c r="L30" s="5" t="str">
        <f t="shared" si="2"/>
        <v>0mg1カプセル</v>
      </c>
      <c r="M30" s="5" t="str">
        <f t="shared" si="3"/>
        <v>カプセル</v>
      </c>
      <c r="N30" s="5" t="str">
        <f t="shared" si="4"/>
        <v/>
      </c>
      <c r="O30" s="5" t="s">
        <v>145</v>
      </c>
      <c r="P30" s="5" t="s">
        <v>118</v>
      </c>
      <c r="Q30" s="5" t="s">
        <v>146</v>
      </c>
      <c r="R30" s="4" t="s">
        <v>147</v>
      </c>
      <c r="S30" s="7">
        <v>49.6</v>
      </c>
      <c r="T30" s="7">
        <v>51.7</v>
      </c>
      <c r="U30" s="4" t="s">
        <v>172</v>
      </c>
      <c r="V30" s="4"/>
      <c r="W30" s="4" t="s">
        <v>173</v>
      </c>
      <c r="X30" s="4"/>
      <c r="Y30" s="4" t="s">
        <v>174</v>
      </c>
      <c r="Z30" s="8">
        <v>44001</v>
      </c>
      <c r="AA30" s="8"/>
      <c r="AB30" s="4" t="s">
        <v>175</v>
      </c>
      <c r="AC30" s="4" t="s">
        <v>176</v>
      </c>
      <c r="AD30" s="4" t="s">
        <v>275</v>
      </c>
      <c r="AE30" s="4" t="s">
        <v>178</v>
      </c>
      <c r="AF30" s="4"/>
      <c r="AG30" s="4"/>
      <c r="AH30" s="4"/>
      <c r="AI30" s="4"/>
      <c r="AJ30" s="4" t="s">
        <v>272</v>
      </c>
      <c r="AK30" s="4" t="s">
        <v>125</v>
      </c>
      <c r="AL30" s="4" t="s">
        <v>179</v>
      </c>
      <c r="AM30" s="4" t="s">
        <v>180</v>
      </c>
      <c r="AN30" s="4"/>
      <c r="AO30" s="4"/>
    </row>
    <row r="31" spans="1:41" ht="18.75">
      <c r="A31" s="6"/>
      <c r="B31" s="4" t="s">
        <v>276</v>
      </c>
      <c r="C31" s="4" t="s">
        <v>115</v>
      </c>
      <c r="D31" s="4" t="s">
        <v>277</v>
      </c>
      <c r="E31" s="5">
        <f>IF(ISERROR(FIND(入力シート➁!$B$3,D31)),"",ROW())</f>
        <v>31</v>
      </c>
      <c r="F31" s="5" t="str">
        <f t="shared" si="0"/>
        <v>オキシコドン徐放カプセル20mg「テルモ」</v>
      </c>
      <c r="G31" s="4" t="s">
        <v>274</v>
      </c>
      <c r="H31" s="4" t="s">
        <v>278</v>
      </c>
      <c r="I31" s="5" t="s">
        <v>118</v>
      </c>
      <c r="J31" s="5" t="str">
        <f t="shared" si="1"/>
        <v/>
      </c>
      <c r="K31" s="5" t="s">
        <v>118</v>
      </c>
      <c r="L31" s="5" t="str">
        <f t="shared" si="2"/>
        <v>カプセル</v>
      </c>
      <c r="M31" s="5" t="str">
        <f t="shared" si="3"/>
        <v/>
      </c>
      <c r="N31" s="5" t="str">
        <f t="shared" si="4"/>
        <v/>
      </c>
      <c r="O31" s="5" t="s">
        <v>145</v>
      </c>
      <c r="P31" s="5" t="s">
        <v>118</v>
      </c>
      <c r="Q31" s="5" t="s">
        <v>146</v>
      </c>
      <c r="R31" s="4" t="s">
        <v>147</v>
      </c>
      <c r="S31" s="7">
        <v>323</v>
      </c>
      <c r="T31" s="7">
        <v>323</v>
      </c>
      <c r="U31" s="4" t="s">
        <v>172</v>
      </c>
      <c r="V31" s="4"/>
      <c r="W31" s="4" t="s">
        <v>173</v>
      </c>
      <c r="X31" s="4"/>
      <c r="Y31" s="4" t="s">
        <v>174</v>
      </c>
      <c r="Z31" s="8">
        <v>44001</v>
      </c>
      <c r="AA31" s="8"/>
      <c r="AB31" s="4" t="s">
        <v>175</v>
      </c>
      <c r="AC31" s="4" t="s">
        <v>176</v>
      </c>
      <c r="AD31" s="4" t="s">
        <v>279</v>
      </c>
      <c r="AE31" s="4" t="s">
        <v>178</v>
      </c>
      <c r="AF31" s="4"/>
      <c r="AG31" s="4"/>
      <c r="AH31" s="4"/>
      <c r="AI31" s="4"/>
      <c r="AJ31" s="4" t="s">
        <v>276</v>
      </c>
      <c r="AK31" s="4" t="s">
        <v>125</v>
      </c>
      <c r="AL31" s="4" t="s">
        <v>179</v>
      </c>
      <c r="AM31" s="4" t="s">
        <v>180</v>
      </c>
      <c r="AN31" s="4"/>
      <c r="AO31" s="4"/>
    </row>
    <row r="32" spans="1:41" ht="18.75">
      <c r="A32" s="6"/>
      <c r="B32" s="4" t="s">
        <v>280</v>
      </c>
      <c r="C32" s="4" t="s">
        <v>115</v>
      </c>
      <c r="D32" s="4" t="s">
        <v>281</v>
      </c>
      <c r="E32" s="5">
        <f>IF(ISERROR(FIND(入力シート➁!$B$3,D32)),"",ROW())</f>
        <v>32</v>
      </c>
      <c r="F32" s="5" t="str">
        <f t="shared" si="0"/>
        <v>オキシコドン徐放カプセル40mg「テルモ」</v>
      </c>
      <c r="G32" s="4" t="s">
        <v>274</v>
      </c>
      <c r="H32" s="4" t="s">
        <v>282</v>
      </c>
      <c r="I32" s="5" t="s">
        <v>118</v>
      </c>
      <c r="J32" s="5" t="str">
        <f t="shared" si="1"/>
        <v/>
      </c>
      <c r="K32" s="5" t="s">
        <v>118</v>
      </c>
      <c r="L32" s="5" t="str">
        <f t="shared" si="2"/>
        <v>カプセル</v>
      </c>
      <c r="M32" s="5" t="str">
        <f t="shared" si="3"/>
        <v/>
      </c>
      <c r="N32" s="5" t="str">
        <f t="shared" si="4"/>
        <v/>
      </c>
      <c r="O32" s="5" t="s">
        <v>145</v>
      </c>
      <c r="P32" s="5" t="s">
        <v>118</v>
      </c>
      <c r="Q32" s="5" t="s">
        <v>146</v>
      </c>
      <c r="R32" s="4" t="s">
        <v>147</v>
      </c>
      <c r="S32" s="7">
        <v>90.5</v>
      </c>
      <c r="T32" s="7">
        <v>94.7</v>
      </c>
      <c r="U32" s="4" t="s">
        <v>172</v>
      </c>
      <c r="V32" s="4"/>
      <c r="W32" s="4" t="s">
        <v>173</v>
      </c>
      <c r="X32" s="4"/>
      <c r="Y32" s="4" t="s">
        <v>174</v>
      </c>
      <c r="Z32" s="8">
        <v>44001</v>
      </c>
      <c r="AA32" s="8"/>
      <c r="AB32" s="4" t="s">
        <v>175</v>
      </c>
      <c r="AC32" s="4" t="s">
        <v>176</v>
      </c>
      <c r="AD32" s="4" t="s">
        <v>283</v>
      </c>
      <c r="AE32" s="4" t="s">
        <v>178</v>
      </c>
      <c r="AF32" s="4"/>
      <c r="AG32" s="4"/>
      <c r="AH32" s="4"/>
      <c r="AI32" s="4"/>
      <c r="AJ32" s="4" t="s">
        <v>280</v>
      </c>
      <c r="AK32" s="4" t="s">
        <v>125</v>
      </c>
      <c r="AL32" s="4" t="s">
        <v>179</v>
      </c>
      <c r="AM32" s="4" t="s">
        <v>180</v>
      </c>
      <c r="AN32" s="4"/>
      <c r="AO32" s="4"/>
    </row>
    <row r="33" spans="1:41" ht="18.75">
      <c r="A33" s="6"/>
      <c r="B33" s="4" t="s">
        <v>284</v>
      </c>
      <c r="C33" s="4" t="s">
        <v>115</v>
      </c>
      <c r="D33" s="4" t="s">
        <v>285</v>
      </c>
      <c r="E33" s="5">
        <f>IF(ISERROR(FIND(入力シート➁!$B$3,D33)),"",ROW())</f>
        <v>33</v>
      </c>
      <c r="F33" s="5" t="str">
        <f t="shared" si="0"/>
        <v>オキシコドン徐放カプセル5mg「テルモ」</v>
      </c>
      <c r="G33" s="4" t="s">
        <v>274</v>
      </c>
      <c r="H33" s="4" t="s">
        <v>286</v>
      </c>
      <c r="I33" s="5" t="s">
        <v>118</v>
      </c>
      <c r="J33" s="5" t="str">
        <f t="shared" si="1"/>
        <v/>
      </c>
      <c r="K33" s="5" t="s">
        <v>118</v>
      </c>
      <c r="L33" s="5" t="str">
        <f t="shared" si="2"/>
        <v>カプセル</v>
      </c>
      <c r="M33" s="5" t="str">
        <f t="shared" si="3"/>
        <v/>
      </c>
      <c r="N33" s="5" t="str">
        <f t="shared" si="4"/>
        <v/>
      </c>
      <c r="O33" s="5" t="s">
        <v>145</v>
      </c>
      <c r="P33" s="5" t="s">
        <v>118</v>
      </c>
      <c r="Q33" s="5" t="s">
        <v>146</v>
      </c>
      <c r="R33" s="4" t="s">
        <v>147</v>
      </c>
      <c r="S33" s="7">
        <v>94.1</v>
      </c>
      <c r="T33" s="7">
        <v>94.1</v>
      </c>
      <c r="U33" s="4" t="s">
        <v>172</v>
      </c>
      <c r="V33" s="4"/>
      <c r="W33" s="4" t="s">
        <v>238</v>
      </c>
      <c r="X33" s="4"/>
      <c r="Y33" s="4" t="s">
        <v>122</v>
      </c>
      <c r="Z33" s="8">
        <v>38877</v>
      </c>
      <c r="AA33" s="8"/>
      <c r="AB33" s="4" t="s">
        <v>239</v>
      </c>
      <c r="AC33" s="4" t="s">
        <v>123</v>
      </c>
      <c r="AD33" s="4"/>
      <c r="AE33" s="4"/>
      <c r="AF33" s="4"/>
      <c r="AG33" s="4"/>
      <c r="AH33" s="4"/>
      <c r="AI33" s="4"/>
      <c r="AJ33" s="4" t="s">
        <v>284</v>
      </c>
      <c r="AK33" s="4" t="s">
        <v>125</v>
      </c>
      <c r="AL33" s="4" t="s">
        <v>287</v>
      </c>
      <c r="AM33" s="4" t="s">
        <v>288</v>
      </c>
      <c r="AN33" s="4"/>
      <c r="AO33" s="4"/>
    </row>
    <row r="34" spans="1:41" ht="18.75">
      <c r="A34" s="6"/>
      <c r="B34" s="4" t="s">
        <v>289</v>
      </c>
      <c r="C34" s="5" t="s">
        <v>115</v>
      </c>
      <c r="D34" s="5" t="s">
        <v>290</v>
      </c>
      <c r="E34" s="5">
        <f>IF(ISERROR(FIND(入力シート➁!$B$3,D34)),"",ROW())</f>
        <v>34</v>
      </c>
      <c r="F34" s="5" t="str">
        <f t="shared" ref="F34:F65" si="5">INDEX(D:D,SMALL(E:E,ROW(D33)))</f>
        <v>オキシコドン徐放錠10mg「第一三共」</v>
      </c>
      <c r="G34" s="5" t="s">
        <v>291</v>
      </c>
      <c r="H34" s="5" t="s">
        <v>117</v>
      </c>
      <c r="I34" s="5" t="s">
        <v>118</v>
      </c>
      <c r="J34" s="5" t="str">
        <f t="shared" ref="J34:J65" si="6">IFERROR(RIGHT(I34,LEN(I34)-FIND("%",I34)),IFERROR((RIGHT(I34,LEN(I34)-FIND("g",I34))),""))</f>
        <v/>
      </c>
      <c r="K34" s="5" t="s">
        <v>118</v>
      </c>
      <c r="L34" s="5" t="str">
        <f t="shared" ref="L34:L65" si="7">RIGHT(H34,LEN(H34)-FIND("1",H34))</f>
        <v>0mg1錠</v>
      </c>
      <c r="M34" s="5" t="str">
        <f t="shared" ref="M34:M65" si="8">IFERROR(RIGHT(L34,LEN(L34)-FIND("1",L34)),"")</f>
        <v>錠</v>
      </c>
      <c r="N34" s="5" t="str">
        <f t="shared" ref="N34:N65" si="9">IFERROR(RIGHT(M34,LEN(M34)-FIND("1",M34)),"")</f>
        <v/>
      </c>
      <c r="O34" s="5" t="s">
        <v>119</v>
      </c>
      <c r="P34" s="5" t="s">
        <v>118</v>
      </c>
      <c r="Q34" s="5" t="s">
        <v>119</v>
      </c>
      <c r="R34" s="4" t="s">
        <v>120</v>
      </c>
      <c r="S34" s="7">
        <v>149.80000000000001</v>
      </c>
      <c r="T34" s="7">
        <v>149.80000000000001</v>
      </c>
      <c r="U34" s="4" t="s">
        <v>121</v>
      </c>
      <c r="V34" s="4"/>
      <c r="W34" s="4"/>
      <c r="X34" s="4"/>
      <c r="Y34" s="4" t="s">
        <v>174</v>
      </c>
      <c r="Z34" s="8"/>
      <c r="AA34" s="8"/>
      <c r="AB34" s="4"/>
      <c r="AC34" s="4" t="s">
        <v>123</v>
      </c>
      <c r="AD34" s="4"/>
      <c r="AE34" s="4"/>
      <c r="AF34" s="4" t="s">
        <v>137</v>
      </c>
      <c r="AG34" s="4"/>
      <c r="AH34" s="4"/>
      <c r="AI34" s="4"/>
      <c r="AJ34" s="4" t="s">
        <v>292</v>
      </c>
      <c r="AK34" s="4" t="s">
        <v>293</v>
      </c>
      <c r="AL34" s="4" t="s">
        <v>126</v>
      </c>
      <c r="AM34" s="4" t="s">
        <v>294</v>
      </c>
      <c r="AN34" s="4"/>
      <c r="AO34" s="4"/>
    </row>
    <row r="35" spans="1:41" ht="18.75">
      <c r="A35" s="6"/>
      <c r="B35" s="4" t="s">
        <v>289</v>
      </c>
      <c r="C35" s="4" t="s">
        <v>115</v>
      </c>
      <c r="D35" s="4" t="s">
        <v>295</v>
      </c>
      <c r="E35" s="5">
        <f>IF(ISERROR(FIND(入力シート➁!$B$3,D35)),"",ROW())</f>
        <v>35</v>
      </c>
      <c r="F35" s="5" t="str">
        <f t="shared" si="5"/>
        <v>オキシコドン徐放錠10mgNX「第一三共」</v>
      </c>
      <c r="G35" s="4" t="s">
        <v>296</v>
      </c>
      <c r="H35" s="4" t="s">
        <v>117</v>
      </c>
      <c r="I35" s="5" t="s">
        <v>118</v>
      </c>
      <c r="J35" s="5" t="str">
        <f t="shared" si="6"/>
        <v/>
      </c>
      <c r="K35" s="5" t="s">
        <v>118</v>
      </c>
      <c r="L35" s="5" t="str">
        <f t="shared" si="7"/>
        <v>0mg1錠</v>
      </c>
      <c r="M35" s="5" t="str">
        <f t="shared" si="8"/>
        <v>錠</v>
      </c>
      <c r="N35" s="5" t="str">
        <f t="shared" si="9"/>
        <v/>
      </c>
      <c r="O35" s="5" t="s">
        <v>119</v>
      </c>
      <c r="P35" s="5" t="s">
        <v>118</v>
      </c>
      <c r="Q35" s="5" t="s">
        <v>119</v>
      </c>
      <c r="R35" s="4" t="s">
        <v>147</v>
      </c>
      <c r="S35" s="7">
        <v>149.80000000000001</v>
      </c>
      <c r="T35" s="7">
        <v>149.80000000000001</v>
      </c>
      <c r="U35" s="4" t="s">
        <v>121</v>
      </c>
      <c r="V35" s="4"/>
      <c r="W35" s="4"/>
      <c r="X35" s="4"/>
      <c r="Y35" s="4" t="s">
        <v>174</v>
      </c>
      <c r="Z35" s="8"/>
      <c r="AA35" s="8"/>
      <c r="AB35" s="4"/>
      <c r="AC35" s="4" t="s">
        <v>123</v>
      </c>
      <c r="AD35" s="4"/>
      <c r="AE35" s="4"/>
      <c r="AF35" s="4" t="s">
        <v>137</v>
      </c>
      <c r="AG35" s="4"/>
      <c r="AH35" s="4"/>
      <c r="AI35" s="4"/>
      <c r="AJ35" s="4" t="s">
        <v>297</v>
      </c>
      <c r="AK35" s="4" t="s">
        <v>293</v>
      </c>
      <c r="AL35" s="4" t="s">
        <v>126</v>
      </c>
      <c r="AM35" s="4" t="s">
        <v>294</v>
      </c>
      <c r="AN35" s="4"/>
      <c r="AO35" s="4"/>
    </row>
    <row r="36" spans="1:41" ht="18.75">
      <c r="A36" s="6"/>
      <c r="B36" s="4" t="s">
        <v>298</v>
      </c>
      <c r="C36" s="5" t="s">
        <v>115</v>
      </c>
      <c r="D36" s="5" t="s">
        <v>299</v>
      </c>
      <c r="E36" s="5">
        <f>IF(ISERROR(FIND(入力シート➁!$B$3,D36)),"",ROW())</f>
        <v>36</v>
      </c>
      <c r="F36" s="5" t="str">
        <f t="shared" si="5"/>
        <v>オキシコドン徐放錠20mg「第一三共」</v>
      </c>
      <c r="G36" s="5" t="s">
        <v>291</v>
      </c>
      <c r="H36" s="5" t="s">
        <v>300</v>
      </c>
      <c r="I36" s="5" t="s">
        <v>118</v>
      </c>
      <c r="J36" s="5" t="str">
        <f t="shared" si="6"/>
        <v/>
      </c>
      <c r="K36" s="5" t="s">
        <v>118</v>
      </c>
      <c r="L36" s="5" t="str">
        <f t="shared" si="7"/>
        <v>錠</v>
      </c>
      <c r="M36" s="5" t="str">
        <f t="shared" si="8"/>
        <v/>
      </c>
      <c r="N36" s="5" t="str">
        <f t="shared" si="9"/>
        <v/>
      </c>
      <c r="O36" s="5" t="s">
        <v>119</v>
      </c>
      <c r="P36" s="5" t="s">
        <v>118</v>
      </c>
      <c r="Q36" s="5" t="s">
        <v>119</v>
      </c>
      <c r="R36" s="4" t="s">
        <v>120</v>
      </c>
      <c r="S36" s="7">
        <v>1243.5</v>
      </c>
      <c r="T36" s="7">
        <v>1243.5</v>
      </c>
      <c r="U36" s="4" t="s">
        <v>121</v>
      </c>
      <c r="V36" s="4"/>
      <c r="W36" s="4"/>
      <c r="X36" s="4"/>
      <c r="Y36" s="4" t="s">
        <v>174</v>
      </c>
      <c r="Z36" s="8"/>
      <c r="AA36" s="8"/>
      <c r="AB36" s="4"/>
      <c r="AC36" s="4" t="s">
        <v>123</v>
      </c>
      <c r="AD36" s="4"/>
      <c r="AE36" s="4"/>
      <c r="AF36" s="4" t="s">
        <v>137</v>
      </c>
      <c r="AG36" s="4"/>
      <c r="AH36" s="4"/>
      <c r="AI36" s="4"/>
      <c r="AJ36" s="4" t="s">
        <v>301</v>
      </c>
      <c r="AK36" s="4" t="s">
        <v>293</v>
      </c>
      <c r="AL36" s="4" t="s">
        <v>126</v>
      </c>
      <c r="AM36" s="4" t="s">
        <v>294</v>
      </c>
      <c r="AN36" s="4"/>
      <c r="AO36" s="4"/>
    </row>
    <row r="37" spans="1:41" ht="18.75">
      <c r="A37" s="6"/>
      <c r="B37" s="4" t="s">
        <v>298</v>
      </c>
      <c r="C37" s="4" t="s">
        <v>115</v>
      </c>
      <c r="D37" s="4" t="s">
        <v>302</v>
      </c>
      <c r="E37" s="5">
        <f>IF(ISERROR(FIND(入力シート➁!$B$3,D37)),"",ROW())</f>
        <v>37</v>
      </c>
      <c r="F37" s="5" t="str">
        <f t="shared" si="5"/>
        <v>オキシコドン徐放錠20mgNX「第一三共」</v>
      </c>
      <c r="G37" s="4" t="s">
        <v>296</v>
      </c>
      <c r="H37" s="4" t="s">
        <v>300</v>
      </c>
      <c r="I37" s="5" t="s">
        <v>118</v>
      </c>
      <c r="J37" s="5" t="str">
        <f t="shared" si="6"/>
        <v/>
      </c>
      <c r="K37" s="5" t="s">
        <v>118</v>
      </c>
      <c r="L37" s="5" t="str">
        <f t="shared" si="7"/>
        <v>錠</v>
      </c>
      <c r="M37" s="5" t="str">
        <f t="shared" si="8"/>
        <v/>
      </c>
      <c r="N37" s="5" t="str">
        <f t="shared" si="9"/>
        <v/>
      </c>
      <c r="O37" s="5" t="s">
        <v>119</v>
      </c>
      <c r="P37" s="5" t="s">
        <v>118</v>
      </c>
      <c r="Q37" s="5" t="s">
        <v>119</v>
      </c>
      <c r="R37" s="4" t="s">
        <v>147</v>
      </c>
      <c r="S37" s="7">
        <v>1243.5</v>
      </c>
      <c r="T37" s="7">
        <v>1243.5</v>
      </c>
      <c r="U37" s="4" t="s">
        <v>121</v>
      </c>
      <c r="V37" s="4"/>
      <c r="W37" s="4"/>
      <c r="X37" s="4"/>
      <c r="Y37" s="4" t="s">
        <v>174</v>
      </c>
      <c r="Z37" s="8"/>
      <c r="AA37" s="8"/>
      <c r="AB37" s="4"/>
      <c r="AC37" s="4" t="s">
        <v>123</v>
      </c>
      <c r="AD37" s="4"/>
      <c r="AE37" s="4"/>
      <c r="AF37" s="4" t="s">
        <v>137</v>
      </c>
      <c r="AG37" s="4"/>
      <c r="AH37" s="4"/>
      <c r="AI37" s="4"/>
      <c r="AJ37" s="4" t="s">
        <v>303</v>
      </c>
      <c r="AK37" s="4" t="s">
        <v>293</v>
      </c>
      <c r="AL37" s="4" t="s">
        <v>126</v>
      </c>
      <c r="AM37" s="4" t="s">
        <v>294</v>
      </c>
      <c r="AN37" s="4"/>
      <c r="AO37" s="4"/>
    </row>
    <row r="38" spans="1:41" ht="18.75">
      <c r="A38" s="6"/>
      <c r="B38" s="4" t="s">
        <v>304</v>
      </c>
      <c r="C38" s="5" t="s">
        <v>115</v>
      </c>
      <c r="D38" s="5" t="s">
        <v>305</v>
      </c>
      <c r="E38" s="5">
        <f>IF(ISERROR(FIND(入力シート➁!$B$3,D38)),"",ROW())</f>
        <v>38</v>
      </c>
      <c r="F38" s="5" t="str">
        <f t="shared" si="5"/>
        <v>オキシコドン徐放錠40mg「第一三共」</v>
      </c>
      <c r="G38" s="5" t="s">
        <v>291</v>
      </c>
      <c r="H38" s="5" t="s">
        <v>306</v>
      </c>
      <c r="I38" s="5" t="s">
        <v>118</v>
      </c>
      <c r="J38" s="5" t="str">
        <f t="shared" si="6"/>
        <v/>
      </c>
      <c r="K38" s="5" t="s">
        <v>118</v>
      </c>
      <c r="L38" s="5" t="str">
        <f t="shared" si="7"/>
        <v>錠</v>
      </c>
      <c r="M38" s="5" t="str">
        <f t="shared" si="8"/>
        <v/>
      </c>
      <c r="N38" s="5" t="str">
        <f t="shared" si="9"/>
        <v/>
      </c>
      <c r="O38" s="5" t="s">
        <v>119</v>
      </c>
      <c r="P38" s="5" t="s">
        <v>118</v>
      </c>
      <c r="Q38" s="5" t="s">
        <v>119</v>
      </c>
      <c r="R38" s="4" t="s">
        <v>120</v>
      </c>
      <c r="S38" s="7">
        <v>79.5</v>
      </c>
      <c r="T38" s="7">
        <v>79.5</v>
      </c>
      <c r="U38" s="4" t="s">
        <v>121</v>
      </c>
      <c r="V38" s="4"/>
      <c r="W38" s="4"/>
      <c r="X38" s="4"/>
      <c r="Y38" s="4" t="s">
        <v>174</v>
      </c>
      <c r="Z38" s="8"/>
      <c r="AA38" s="8"/>
      <c r="AB38" s="4"/>
      <c r="AC38" s="4" t="s">
        <v>123</v>
      </c>
      <c r="AD38" s="4"/>
      <c r="AE38" s="4"/>
      <c r="AF38" s="4" t="s">
        <v>137</v>
      </c>
      <c r="AG38" s="4"/>
      <c r="AH38" s="4"/>
      <c r="AI38" s="4"/>
      <c r="AJ38" s="4" t="s">
        <v>307</v>
      </c>
      <c r="AK38" s="4" t="s">
        <v>293</v>
      </c>
      <c r="AL38" s="4" t="s">
        <v>126</v>
      </c>
      <c r="AM38" s="4" t="s">
        <v>294</v>
      </c>
      <c r="AN38" s="4"/>
      <c r="AO38" s="4"/>
    </row>
    <row r="39" spans="1:41" ht="18.75">
      <c r="A39" s="6"/>
      <c r="B39" s="4" t="s">
        <v>304</v>
      </c>
      <c r="C39" s="4" t="s">
        <v>115</v>
      </c>
      <c r="D39" s="4" t="s">
        <v>308</v>
      </c>
      <c r="E39" s="5">
        <f>IF(ISERROR(FIND(入力シート➁!$B$3,D39)),"",ROW())</f>
        <v>39</v>
      </c>
      <c r="F39" s="5" t="str">
        <f t="shared" si="5"/>
        <v>オキシコドン徐放錠40mgNX「第一三共」</v>
      </c>
      <c r="G39" s="4" t="s">
        <v>296</v>
      </c>
      <c r="H39" s="4" t="s">
        <v>306</v>
      </c>
      <c r="I39" s="5" t="s">
        <v>118</v>
      </c>
      <c r="J39" s="5" t="str">
        <f t="shared" si="6"/>
        <v/>
      </c>
      <c r="K39" s="5" t="s">
        <v>118</v>
      </c>
      <c r="L39" s="5" t="str">
        <f t="shared" si="7"/>
        <v>錠</v>
      </c>
      <c r="M39" s="5" t="str">
        <f t="shared" si="8"/>
        <v/>
      </c>
      <c r="N39" s="5" t="str">
        <f t="shared" si="9"/>
        <v/>
      </c>
      <c r="O39" s="5" t="s">
        <v>119</v>
      </c>
      <c r="P39" s="5" t="s">
        <v>118</v>
      </c>
      <c r="Q39" s="5" t="s">
        <v>119</v>
      </c>
      <c r="R39" s="4" t="s">
        <v>147</v>
      </c>
      <c r="S39" s="7">
        <v>79.5</v>
      </c>
      <c r="T39" s="7">
        <v>79.5</v>
      </c>
      <c r="U39" s="4" t="s">
        <v>121</v>
      </c>
      <c r="V39" s="4"/>
      <c r="W39" s="4"/>
      <c r="X39" s="4"/>
      <c r="Y39" s="4" t="s">
        <v>174</v>
      </c>
      <c r="Z39" s="8"/>
      <c r="AA39" s="8"/>
      <c r="AB39" s="4"/>
      <c r="AC39" s="4" t="s">
        <v>123</v>
      </c>
      <c r="AD39" s="4"/>
      <c r="AE39" s="4"/>
      <c r="AF39" s="4" t="s">
        <v>137</v>
      </c>
      <c r="AG39" s="4"/>
      <c r="AH39" s="4"/>
      <c r="AI39" s="4"/>
      <c r="AJ39" s="4" t="s">
        <v>309</v>
      </c>
      <c r="AK39" s="4" t="s">
        <v>293</v>
      </c>
      <c r="AL39" s="4" t="s">
        <v>126</v>
      </c>
      <c r="AM39" s="4" t="s">
        <v>294</v>
      </c>
      <c r="AN39" s="4"/>
      <c r="AO39" s="4"/>
    </row>
    <row r="40" spans="1:41" ht="18.75">
      <c r="A40" s="6"/>
      <c r="B40" s="4" t="s">
        <v>310</v>
      </c>
      <c r="C40" s="5" t="s">
        <v>115</v>
      </c>
      <c r="D40" s="5" t="s">
        <v>311</v>
      </c>
      <c r="E40" s="5">
        <f>IF(ISERROR(FIND(入力シート➁!$B$3,D40)),"",ROW())</f>
        <v>40</v>
      </c>
      <c r="F40" s="5" t="str">
        <f t="shared" si="5"/>
        <v>オキシコドン徐放錠5mg「第一三共」</v>
      </c>
      <c r="G40" s="5" t="s">
        <v>291</v>
      </c>
      <c r="H40" s="5" t="s">
        <v>312</v>
      </c>
      <c r="I40" s="5" t="s">
        <v>118</v>
      </c>
      <c r="J40" s="5" t="str">
        <f t="shared" si="6"/>
        <v/>
      </c>
      <c r="K40" s="5" t="s">
        <v>118</v>
      </c>
      <c r="L40" s="5" t="str">
        <f t="shared" si="7"/>
        <v>錠</v>
      </c>
      <c r="M40" s="5" t="str">
        <f t="shared" si="8"/>
        <v/>
      </c>
      <c r="N40" s="5" t="str">
        <f t="shared" si="9"/>
        <v/>
      </c>
      <c r="O40" s="5" t="s">
        <v>119</v>
      </c>
      <c r="P40" s="5" t="s">
        <v>118</v>
      </c>
      <c r="Q40" s="5" t="s">
        <v>119</v>
      </c>
      <c r="R40" s="4" t="s">
        <v>120</v>
      </c>
      <c r="S40" s="7">
        <v>1133.2</v>
      </c>
      <c r="T40" s="7">
        <v>1133.2</v>
      </c>
      <c r="U40" s="4" t="s">
        <v>121</v>
      </c>
      <c r="V40" s="4"/>
      <c r="W40" s="4"/>
      <c r="X40" s="4"/>
      <c r="Y40" s="4" t="s">
        <v>174</v>
      </c>
      <c r="Z40" s="8"/>
      <c r="AA40" s="8"/>
      <c r="AB40" s="4"/>
      <c r="AC40" s="4" t="s">
        <v>123</v>
      </c>
      <c r="AD40" s="4"/>
      <c r="AE40" s="4"/>
      <c r="AF40" s="4"/>
      <c r="AG40" s="4"/>
      <c r="AH40" s="4"/>
      <c r="AI40" s="4"/>
      <c r="AJ40" s="4" t="s">
        <v>313</v>
      </c>
      <c r="AK40" s="4" t="s">
        <v>293</v>
      </c>
      <c r="AL40" s="4" t="s">
        <v>126</v>
      </c>
      <c r="AM40" s="4" t="s">
        <v>314</v>
      </c>
      <c r="AN40" s="4"/>
      <c r="AO40" s="4"/>
    </row>
    <row r="41" spans="1:41" ht="18.75">
      <c r="A41" s="6"/>
      <c r="B41" s="4" t="s">
        <v>310</v>
      </c>
      <c r="C41" s="4" t="s">
        <v>115</v>
      </c>
      <c r="D41" s="4" t="s">
        <v>315</v>
      </c>
      <c r="E41" s="5">
        <f>IF(ISERROR(FIND(入力シート➁!$B$3,D41)),"",ROW())</f>
        <v>41</v>
      </c>
      <c r="F41" s="5" t="str">
        <f t="shared" si="5"/>
        <v>オキシコドン徐放錠5mgNX「第一三共」</v>
      </c>
      <c r="G41" s="4" t="s">
        <v>296</v>
      </c>
      <c r="H41" s="4" t="s">
        <v>312</v>
      </c>
      <c r="I41" s="5" t="s">
        <v>118</v>
      </c>
      <c r="J41" s="5" t="str">
        <f t="shared" si="6"/>
        <v/>
      </c>
      <c r="K41" s="5" t="s">
        <v>118</v>
      </c>
      <c r="L41" s="5" t="str">
        <f t="shared" si="7"/>
        <v>錠</v>
      </c>
      <c r="M41" s="5" t="str">
        <f t="shared" si="8"/>
        <v/>
      </c>
      <c r="N41" s="5" t="str">
        <f t="shared" si="9"/>
        <v/>
      </c>
      <c r="O41" s="5" t="s">
        <v>119</v>
      </c>
      <c r="P41" s="5" t="s">
        <v>118</v>
      </c>
      <c r="Q41" s="5" t="s">
        <v>119</v>
      </c>
      <c r="R41" s="4" t="s">
        <v>147</v>
      </c>
      <c r="S41" s="7">
        <v>1133.2</v>
      </c>
      <c r="T41" s="7">
        <v>1133.2</v>
      </c>
      <c r="U41" s="4" t="s">
        <v>121</v>
      </c>
      <c r="V41" s="4"/>
      <c r="W41" s="4"/>
      <c r="X41" s="4"/>
      <c r="Y41" s="4" t="s">
        <v>174</v>
      </c>
      <c r="Z41" s="8"/>
      <c r="AA41" s="8"/>
      <c r="AB41" s="4"/>
      <c r="AC41" s="4" t="s">
        <v>123</v>
      </c>
      <c r="AD41" s="4"/>
      <c r="AE41" s="4"/>
      <c r="AF41" s="4"/>
      <c r="AG41" s="4"/>
      <c r="AH41" s="4"/>
      <c r="AI41" s="4"/>
      <c r="AJ41" s="4" t="s">
        <v>316</v>
      </c>
      <c r="AK41" s="4" t="s">
        <v>293</v>
      </c>
      <c r="AL41" s="4" t="s">
        <v>126</v>
      </c>
      <c r="AM41" s="4" t="s">
        <v>314</v>
      </c>
      <c r="AN41" s="4"/>
      <c r="AO41" s="4"/>
    </row>
    <row r="42" spans="1:41" ht="18.75">
      <c r="A42" s="6"/>
      <c r="B42" s="4" t="s">
        <v>317</v>
      </c>
      <c r="C42" s="5" t="s">
        <v>115</v>
      </c>
      <c r="D42" s="5" t="s">
        <v>318</v>
      </c>
      <c r="E42" s="5">
        <f>IF(ISERROR(FIND(入力シート➁!$B$3,D42)),"",ROW())</f>
        <v>42</v>
      </c>
      <c r="F42" s="5" t="str">
        <f t="shared" si="5"/>
        <v>オキシコドン錠10mg「第一三共」</v>
      </c>
      <c r="G42" s="5" t="s">
        <v>319</v>
      </c>
      <c r="H42" s="5" t="s">
        <v>117</v>
      </c>
      <c r="I42" s="5" t="s">
        <v>118</v>
      </c>
      <c r="J42" s="5" t="str">
        <f t="shared" si="6"/>
        <v/>
      </c>
      <c r="K42" s="5" t="s">
        <v>118</v>
      </c>
      <c r="L42" s="5" t="str">
        <f t="shared" si="7"/>
        <v>0mg1錠</v>
      </c>
      <c r="M42" s="5" t="str">
        <f t="shared" si="8"/>
        <v>錠</v>
      </c>
      <c r="N42" s="5" t="str">
        <f t="shared" si="9"/>
        <v/>
      </c>
      <c r="O42" s="5" t="s">
        <v>119</v>
      </c>
      <c r="P42" s="5" t="s">
        <v>118</v>
      </c>
      <c r="Q42" s="5" t="s">
        <v>119</v>
      </c>
      <c r="R42" s="4" t="s">
        <v>120</v>
      </c>
      <c r="S42" s="7">
        <v>138.69999999999999</v>
      </c>
      <c r="T42" s="7">
        <v>140</v>
      </c>
      <c r="U42" s="4" t="s">
        <v>121</v>
      </c>
      <c r="V42" s="4"/>
      <c r="W42" s="4"/>
      <c r="X42" s="4"/>
      <c r="Y42" s="4" t="s">
        <v>174</v>
      </c>
      <c r="Z42" s="8"/>
      <c r="AA42" s="8"/>
      <c r="AB42" s="4"/>
      <c r="AC42" s="4" t="s">
        <v>123</v>
      </c>
      <c r="AD42" s="4"/>
      <c r="AE42" s="4"/>
      <c r="AF42" s="4"/>
      <c r="AG42" s="4"/>
      <c r="AH42" s="4"/>
      <c r="AI42" s="4"/>
      <c r="AJ42" s="4" t="s">
        <v>320</v>
      </c>
      <c r="AK42" s="4" t="s">
        <v>293</v>
      </c>
      <c r="AL42" s="4" t="s">
        <v>126</v>
      </c>
      <c r="AM42" s="4" t="s">
        <v>314</v>
      </c>
      <c r="AN42" s="4"/>
      <c r="AO42" s="4"/>
    </row>
    <row r="43" spans="1:41" ht="18.75">
      <c r="A43" s="6"/>
      <c r="B43" s="4" t="s">
        <v>317</v>
      </c>
      <c r="C43" s="4" t="s">
        <v>115</v>
      </c>
      <c r="D43" s="4" t="s">
        <v>321</v>
      </c>
      <c r="E43" s="5">
        <f>IF(ISERROR(FIND(入力シート➁!$B$3,D43)),"",ROW())</f>
        <v>43</v>
      </c>
      <c r="F43" s="5" t="str">
        <f t="shared" si="5"/>
        <v>オキシコドン錠10mgNX「第一三共」</v>
      </c>
      <c r="G43" s="4" t="s">
        <v>322</v>
      </c>
      <c r="H43" s="4" t="s">
        <v>117</v>
      </c>
      <c r="I43" s="5" t="s">
        <v>118</v>
      </c>
      <c r="J43" s="5" t="str">
        <f t="shared" si="6"/>
        <v/>
      </c>
      <c r="K43" s="5" t="s">
        <v>118</v>
      </c>
      <c r="L43" s="5" t="str">
        <f t="shared" si="7"/>
        <v>0mg1錠</v>
      </c>
      <c r="M43" s="5" t="str">
        <f t="shared" si="8"/>
        <v>錠</v>
      </c>
      <c r="N43" s="5" t="str">
        <f t="shared" si="9"/>
        <v/>
      </c>
      <c r="O43" s="5" t="s">
        <v>119</v>
      </c>
      <c r="P43" s="5" t="s">
        <v>118</v>
      </c>
      <c r="Q43" s="5" t="s">
        <v>119</v>
      </c>
      <c r="R43" s="4" t="s">
        <v>147</v>
      </c>
      <c r="S43" s="7">
        <v>138.69999999999999</v>
      </c>
      <c r="T43" s="7">
        <v>140</v>
      </c>
      <c r="U43" s="4" t="s">
        <v>121</v>
      </c>
      <c r="V43" s="4"/>
      <c r="W43" s="4"/>
      <c r="X43" s="4"/>
      <c r="Y43" s="4" t="s">
        <v>174</v>
      </c>
      <c r="Z43" s="8"/>
      <c r="AA43" s="8"/>
      <c r="AB43" s="4"/>
      <c r="AC43" s="4" t="s">
        <v>123</v>
      </c>
      <c r="AD43" s="4"/>
      <c r="AE43" s="4"/>
      <c r="AF43" s="4"/>
      <c r="AG43" s="4"/>
      <c r="AH43" s="4"/>
      <c r="AI43" s="4"/>
      <c r="AJ43" s="4" t="s">
        <v>323</v>
      </c>
      <c r="AK43" s="4" t="s">
        <v>293</v>
      </c>
      <c r="AL43" s="4" t="s">
        <v>126</v>
      </c>
      <c r="AM43" s="4" t="s">
        <v>314</v>
      </c>
      <c r="AN43" s="4"/>
      <c r="AO43" s="4"/>
    </row>
    <row r="44" spans="1:41" ht="18.75">
      <c r="A44" s="6"/>
      <c r="B44" s="4" t="s">
        <v>324</v>
      </c>
      <c r="C44" s="5" t="s">
        <v>115</v>
      </c>
      <c r="D44" s="5" t="s">
        <v>325</v>
      </c>
      <c r="E44" s="5">
        <f>IF(ISERROR(FIND(入力シート➁!$B$3,D44)),"",ROW())</f>
        <v>44</v>
      </c>
      <c r="F44" s="5" t="str">
        <f t="shared" si="5"/>
        <v>オキシコドン錠2.5mg「第一三共」</v>
      </c>
      <c r="G44" s="5" t="s">
        <v>319</v>
      </c>
      <c r="H44" s="5" t="s">
        <v>326</v>
      </c>
      <c r="I44" s="5" t="s">
        <v>118</v>
      </c>
      <c r="J44" s="5" t="str">
        <f t="shared" si="6"/>
        <v/>
      </c>
      <c r="K44" s="5" t="s">
        <v>118</v>
      </c>
      <c r="L44" s="5" t="str">
        <f t="shared" si="7"/>
        <v>錠</v>
      </c>
      <c r="M44" s="5" t="str">
        <f t="shared" si="8"/>
        <v/>
      </c>
      <c r="N44" s="5" t="str">
        <f t="shared" si="9"/>
        <v/>
      </c>
      <c r="O44" s="5" t="s">
        <v>119</v>
      </c>
      <c r="P44" s="5" t="s">
        <v>118</v>
      </c>
      <c r="Q44" s="5" t="s">
        <v>119</v>
      </c>
      <c r="R44" s="4" t="s">
        <v>327</v>
      </c>
      <c r="S44" s="7">
        <v>399</v>
      </c>
      <c r="T44" s="7">
        <v>399</v>
      </c>
      <c r="U44" s="4" t="s">
        <v>172</v>
      </c>
      <c r="V44" s="4"/>
      <c r="W44" s="4" t="s">
        <v>238</v>
      </c>
      <c r="X44" s="4"/>
      <c r="Y44" s="4" t="s">
        <v>174</v>
      </c>
      <c r="Z44" s="8">
        <v>41782</v>
      </c>
      <c r="AA44" s="8"/>
      <c r="AB44" s="4" t="s">
        <v>239</v>
      </c>
      <c r="AC44" s="4" t="s">
        <v>123</v>
      </c>
      <c r="AD44" s="4"/>
      <c r="AE44" s="4"/>
      <c r="AF44" s="4"/>
      <c r="AG44" s="4"/>
      <c r="AH44" s="4"/>
      <c r="AI44" s="4"/>
      <c r="AJ44" s="4" t="s">
        <v>324</v>
      </c>
      <c r="AK44" s="4" t="s">
        <v>328</v>
      </c>
      <c r="AL44" s="4" t="s">
        <v>329</v>
      </c>
      <c r="AM44" s="4" t="s">
        <v>330</v>
      </c>
      <c r="AN44" s="4"/>
      <c r="AO44" s="4"/>
    </row>
    <row r="45" spans="1:41" ht="18.75">
      <c r="A45" s="6"/>
      <c r="B45" s="4" t="s">
        <v>331</v>
      </c>
      <c r="C45" s="4" t="s">
        <v>115</v>
      </c>
      <c r="D45" s="4" t="s">
        <v>332</v>
      </c>
      <c r="E45" s="5">
        <f>IF(ISERROR(FIND(入力シート➁!$B$3,D45)),"",ROW())</f>
        <v>45</v>
      </c>
      <c r="F45" s="5" t="str">
        <f t="shared" si="5"/>
        <v>オキシコドン錠2.5mgNX「第一三共」</v>
      </c>
      <c r="G45" s="4" t="s">
        <v>322</v>
      </c>
      <c r="H45" s="4" t="s">
        <v>326</v>
      </c>
      <c r="I45" s="5" t="s">
        <v>118</v>
      </c>
      <c r="J45" s="5" t="str">
        <f t="shared" si="6"/>
        <v/>
      </c>
      <c r="K45" s="5" t="s">
        <v>118</v>
      </c>
      <c r="L45" s="5" t="str">
        <f t="shared" si="7"/>
        <v>錠</v>
      </c>
      <c r="M45" s="5" t="str">
        <f t="shared" si="8"/>
        <v/>
      </c>
      <c r="N45" s="5" t="str">
        <f t="shared" si="9"/>
        <v/>
      </c>
      <c r="O45" s="5" t="s">
        <v>119</v>
      </c>
      <c r="P45" s="5" t="s">
        <v>118</v>
      </c>
      <c r="Q45" s="5" t="s">
        <v>119</v>
      </c>
      <c r="R45" s="4" t="s">
        <v>327</v>
      </c>
      <c r="S45" s="7">
        <v>110.7</v>
      </c>
      <c r="T45" s="7">
        <v>110.7</v>
      </c>
      <c r="U45" s="4" t="s">
        <v>172</v>
      </c>
      <c r="V45" s="4"/>
      <c r="W45" s="4" t="s">
        <v>238</v>
      </c>
      <c r="X45" s="4"/>
      <c r="Y45" s="4" t="s">
        <v>174</v>
      </c>
      <c r="Z45" s="8">
        <v>41782</v>
      </c>
      <c r="AA45" s="8"/>
      <c r="AB45" s="4" t="s">
        <v>239</v>
      </c>
      <c r="AC45" s="4" t="s">
        <v>123</v>
      </c>
      <c r="AD45" s="4"/>
      <c r="AE45" s="4"/>
      <c r="AF45" s="4"/>
      <c r="AG45" s="4"/>
      <c r="AH45" s="4"/>
      <c r="AI45" s="4"/>
      <c r="AJ45" s="4" t="s">
        <v>331</v>
      </c>
      <c r="AK45" s="4" t="s">
        <v>328</v>
      </c>
      <c r="AL45" s="4" t="s">
        <v>329</v>
      </c>
      <c r="AM45" s="4" t="s">
        <v>330</v>
      </c>
      <c r="AN45" s="4"/>
      <c r="AO45" s="4"/>
    </row>
    <row r="46" spans="1:41" ht="18.75">
      <c r="A46" s="6"/>
      <c r="B46" s="4" t="s">
        <v>333</v>
      </c>
      <c r="C46" s="5" t="s">
        <v>115</v>
      </c>
      <c r="D46" s="5" t="s">
        <v>334</v>
      </c>
      <c r="E46" s="5">
        <f>IF(ISERROR(FIND(入力シート➁!$B$3,D46)),"",ROW())</f>
        <v>46</v>
      </c>
      <c r="F46" s="5" t="str">
        <f t="shared" si="5"/>
        <v>オキシコドン錠20mg「第一三共」</v>
      </c>
      <c r="G46" s="5" t="s">
        <v>319</v>
      </c>
      <c r="H46" s="5" t="s">
        <v>300</v>
      </c>
      <c r="I46" s="5" t="s">
        <v>118</v>
      </c>
      <c r="J46" s="5" t="str">
        <f t="shared" si="6"/>
        <v/>
      </c>
      <c r="K46" s="5" t="s">
        <v>118</v>
      </c>
      <c r="L46" s="5" t="str">
        <f t="shared" si="7"/>
        <v>錠</v>
      </c>
      <c r="M46" s="5" t="str">
        <f t="shared" si="8"/>
        <v/>
      </c>
      <c r="N46" s="5" t="str">
        <f t="shared" si="9"/>
        <v/>
      </c>
      <c r="O46" s="5" t="s">
        <v>119</v>
      </c>
      <c r="P46" s="5" t="s">
        <v>118</v>
      </c>
      <c r="Q46" s="5" t="s">
        <v>119</v>
      </c>
      <c r="R46" s="4" t="s">
        <v>327</v>
      </c>
      <c r="S46" s="7">
        <v>210.1</v>
      </c>
      <c r="T46" s="7">
        <v>210.1</v>
      </c>
      <c r="U46" s="4" t="s">
        <v>172</v>
      </c>
      <c r="V46" s="4"/>
      <c r="W46" s="4" t="s">
        <v>238</v>
      </c>
      <c r="X46" s="4"/>
      <c r="Y46" s="4" t="s">
        <v>174</v>
      </c>
      <c r="Z46" s="8">
        <v>41782</v>
      </c>
      <c r="AA46" s="8"/>
      <c r="AB46" s="4" t="s">
        <v>239</v>
      </c>
      <c r="AC46" s="4" t="s">
        <v>123</v>
      </c>
      <c r="AD46" s="4"/>
      <c r="AE46" s="4"/>
      <c r="AF46" s="4"/>
      <c r="AG46" s="4"/>
      <c r="AH46" s="4"/>
      <c r="AI46" s="4"/>
      <c r="AJ46" s="4" t="s">
        <v>333</v>
      </c>
      <c r="AK46" s="4" t="s">
        <v>328</v>
      </c>
      <c r="AL46" s="4" t="s">
        <v>329</v>
      </c>
      <c r="AM46" s="4" t="s">
        <v>330</v>
      </c>
      <c r="AN46" s="4"/>
      <c r="AO46" s="4"/>
    </row>
    <row r="47" spans="1:41" ht="18.75">
      <c r="A47" s="6"/>
      <c r="B47" s="4" t="s">
        <v>335</v>
      </c>
      <c r="C47" s="4" t="s">
        <v>115</v>
      </c>
      <c r="D47" s="4" t="s">
        <v>336</v>
      </c>
      <c r="E47" s="5">
        <f>IF(ISERROR(FIND(入力シート➁!$B$3,D47)),"",ROW())</f>
        <v>47</v>
      </c>
      <c r="F47" s="5" t="str">
        <f t="shared" si="5"/>
        <v>オキシコドン錠20mgNX「第一三共」</v>
      </c>
      <c r="G47" s="4" t="s">
        <v>322</v>
      </c>
      <c r="H47" s="4" t="s">
        <v>300</v>
      </c>
      <c r="I47" s="5" t="s">
        <v>118</v>
      </c>
      <c r="J47" s="5" t="str">
        <f t="shared" si="6"/>
        <v/>
      </c>
      <c r="K47" s="5" t="s">
        <v>118</v>
      </c>
      <c r="L47" s="5" t="str">
        <f t="shared" si="7"/>
        <v>錠</v>
      </c>
      <c r="M47" s="5" t="str">
        <f t="shared" si="8"/>
        <v/>
      </c>
      <c r="N47" s="5" t="str">
        <f t="shared" si="9"/>
        <v/>
      </c>
      <c r="O47" s="5" t="s">
        <v>119</v>
      </c>
      <c r="P47" s="5" t="s">
        <v>118</v>
      </c>
      <c r="Q47" s="5" t="s">
        <v>119</v>
      </c>
      <c r="R47" s="4" t="s">
        <v>147</v>
      </c>
      <c r="S47" s="7">
        <v>990.2</v>
      </c>
      <c r="T47" s="7">
        <v>990.2</v>
      </c>
      <c r="U47" s="4" t="s">
        <v>172</v>
      </c>
      <c r="V47" s="4"/>
      <c r="W47" s="4" t="s">
        <v>238</v>
      </c>
      <c r="X47" s="4"/>
      <c r="Y47" s="4" t="s">
        <v>174</v>
      </c>
      <c r="Z47" s="8">
        <v>42879</v>
      </c>
      <c r="AA47" s="8"/>
      <c r="AB47" s="4" t="s">
        <v>239</v>
      </c>
      <c r="AC47" s="4" t="s">
        <v>123</v>
      </c>
      <c r="AD47" s="4"/>
      <c r="AE47" s="4"/>
      <c r="AF47" s="4"/>
      <c r="AG47" s="4"/>
      <c r="AH47" s="4"/>
      <c r="AI47" s="4"/>
      <c r="AJ47" s="4" t="s">
        <v>335</v>
      </c>
      <c r="AK47" s="4" t="s">
        <v>125</v>
      </c>
      <c r="AL47" s="4" t="s">
        <v>179</v>
      </c>
      <c r="AM47" s="4" t="s">
        <v>337</v>
      </c>
      <c r="AN47" s="4"/>
      <c r="AO47" s="4"/>
    </row>
    <row r="48" spans="1:41" ht="18.75">
      <c r="A48" s="6"/>
      <c r="B48" s="4" t="s">
        <v>338</v>
      </c>
      <c r="C48" s="5" t="s">
        <v>115</v>
      </c>
      <c r="D48" s="5" t="s">
        <v>339</v>
      </c>
      <c r="E48" s="5">
        <f>IF(ISERROR(FIND(入力シート➁!$B$3,D48)),"",ROW())</f>
        <v>48</v>
      </c>
      <c r="F48" s="5" t="str">
        <f t="shared" si="5"/>
        <v>オキシコドン錠5mg「第一三共」</v>
      </c>
      <c r="G48" s="5" t="s">
        <v>319</v>
      </c>
      <c r="H48" s="5" t="s">
        <v>312</v>
      </c>
      <c r="I48" s="5" t="s">
        <v>118</v>
      </c>
      <c r="J48" s="5" t="str">
        <f t="shared" si="6"/>
        <v/>
      </c>
      <c r="K48" s="5" t="s">
        <v>118</v>
      </c>
      <c r="L48" s="5" t="str">
        <f t="shared" si="7"/>
        <v>錠</v>
      </c>
      <c r="M48" s="5" t="str">
        <f t="shared" si="8"/>
        <v/>
      </c>
      <c r="N48" s="5" t="str">
        <f t="shared" si="9"/>
        <v/>
      </c>
      <c r="O48" s="5" t="s">
        <v>119</v>
      </c>
      <c r="P48" s="5" t="s">
        <v>118</v>
      </c>
      <c r="Q48" s="5" t="s">
        <v>119</v>
      </c>
      <c r="R48" s="4" t="s">
        <v>147</v>
      </c>
      <c r="S48" s="7">
        <v>1815.8</v>
      </c>
      <c r="T48" s="7">
        <v>1815.8</v>
      </c>
      <c r="U48" s="4" t="s">
        <v>172</v>
      </c>
      <c r="V48" s="4"/>
      <c r="W48" s="4" t="s">
        <v>238</v>
      </c>
      <c r="X48" s="4"/>
      <c r="Y48" s="4" t="s">
        <v>174</v>
      </c>
      <c r="Z48" s="8">
        <v>42879</v>
      </c>
      <c r="AA48" s="8"/>
      <c r="AB48" s="4" t="s">
        <v>239</v>
      </c>
      <c r="AC48" s="4" t="s">
        <v>123</v>
      </c>
      <c r="AD48" s="4"/>
      <c r="AE48" s="4"/>
      <c r="AF48" s="4"/>
      <c r="AG48" s="4"/>
      <c r="AH48" s="4"/>
      <c r="AI48" s="4"/>
      <c r="AJ48" s="4" t="s">
        <v>338</v>
      </c>
      <c r="AK48" s="4" t="s">
        <v>125</v>
      </c>
      <c r="AL48" s="4" t="s">
        <v>179</v>
      </c>
      <c r="AM48" s="4" t="s">
        <v>337</v>
      </c>
      <c r="AN48" s="4"/>
      <c r="AO48" s="4"/>
    </row>
    <row r="49" spans="1:41" ht="18.75">
      <c r="A49" s="6"/>
      <c r="B49" s="4" t="s">
        <v>340</v>
      </c>
      <c r="C49" s="4" t="s">
        <v>115</v>
      </c>
      <c r="D49" s="4" t="s">
        <v>341</v>
      </c>
      <c r="E49" s="5">
        <f>IF(ISERROR(FIND(入力シート➁!$B$3,D49)),"",ROW())</f>
        <v>49</v>
      </c>
      <c r="F49" s="5" t="str">
        <f t="shared" si="5"/>
        <v>オキシコドン錠5mgNX「第一三共」</v>
      </c>
      <c r="G49" s="4" t="s">
        <v>322</v>
      </c>
      <c r="H49" s="4" t="s">
        <v>312</v>
      </c>
      <c r="I49" s="5" t="s">
        <v>118</v>
      </c>
      <c r="J49" s="5" t="str">
        <f t="shared" si="6"/>
        <v/>
      </c>
      <c r="K49" s="5" t="s">
        <v>118</v>
      </c>
      <c r="L49" s="5" t="str">
        <f t="shared" si="7"/>
        <v>錠</v>
      </c>
      <c r="M49" s="5" t="str">
        <f t="shared" si="8"/>
        <v/>
      </c>
      <c r="N49" s="5" t="str">
        <f t="shared" si="9"/>
        <v/>
      </c>
      <c r="O49" s="5" t="s">
        <v>119</v>
      </c>
      <c r="P49" s="5" t="s">
        <v>118</v>
      </c>
      <c r="Q49" s="5" t="s">
        <v>119</v>
      </c>
      <c r="R49" s="4" t="s">
        <v>147</v>
      </c>
      <c r="S49" s="7">
        <v>206.6</v>
      </c>
      <c r="T49" s="7">
        <v>206.6</v>
      </c>
      <c r="U49" s="4" t="s">
        <v>172</v>
      </c>
      <c r="V49" s="4"/>
      <c r="W49" s="4" t="s">
        <v>238</v>
      </c>
      <c r="X49" s="4"/>
      <c r="Y49" s="4" t="s">
        <v>174</v>
      </c>
      <c r="Z49" s="8">
        <v>42879</v>
      </c>
      <c r="AA49" s="8"/>
      <c r="AB49" s="4" t="s">
        <v>239</v>
      </c>
      <c r="AC49" s="4" t="s">
        <v>123</v>
      </c>
      <c r="AD49" s="4"/>
      <c r="AE49" s="4"/>
      <c r="AF49" s="4"/>
      <c r="AG49" s="4"/>
      <c r="AH49" s="4"/>
      <c r="AI49" s="4"/>
      <c r="AJ49" s="4" t="s">
        <v>340</v>
      </c>
      <c r="AK49" s="4" t="s">
        <v>125</v>
      </c>
      <c r="AL49" s="4" t="s">
        <v>179</v>
      </c>
      <c r="AM49" s="4" t="s">
        <v>337</v>
      </c>
      <c r="AN49" s="4"/>
      <c r="AO49" s="4"/>
    </row>
    <row r="50" spans="1:41" ht="18.75">
      <c r="A50" s="6"/>
      <c r="B50" s="4" t="s">
        <v>342</v>
      </c>
      <c r="C50" s="4" t="s">
        <v>209</v>
      </c>
      <c r="D50" s="4" t="s">
        <v>343</v>
      </c>
      <c r="E50" s="5">
        <f>IF(ISERROR(FIND(入力シート➁!$B$3,D50)),"",ROW())</f>
        <v>50</v>
      </c>
      <c r="F50" s="5" t="str">
        <f t="shared" si="5"/>
        <v>オキシコドン注射液10mg「第一三共」</v>
      </c>
      <c r="G50" s="4" t="s">
        <v>344</v>
      </c>
      <c r="H50" s="4" t="s">
        <v>233</v>
      </c>
      <c r="I50" s="5" t="s">
        <v>234</v>
      </c>
      <c r="J50" s="5" t="str">
        <f t="shared" si="6"/>
        <v>1mL</v>
      </c>
      <c r="K50" s="5" t="s">
        <v>235</v>
      </c>
      <c r="L50" s="5" t="str">
        <f t="shared" si="7"/>
        <v>%1mL1管</v>
      </c>
      <c r="M50" s="5" t="str">
        <f t="shared" si="8"/>
        <v>mL1管</v>
      </c>
      <c r="N50" s="5" t="str">
        <f t="shared" si="9"/>
        <v>管</v>
      </c>
      <c r="O50" s="5" t="s">
        <v>236</v>
      </c>
      <c r="P50" s="5" t="s">
        <v>237</v>
      </c>
      <c r="Q50" s="5" t="s">
        <v>161</v>
      </c>
      <c r="R50" s="4" t="s">
        <v>147</v>
      </c>
      <c r="S50" s="7">
        <v>540</v>
      </c>
      <c r="T50" s="7">
        <v>540</v>
      </c>
      <c r="U50" s="4" t="s">
        <v>172</v>
      </c>
      <c r="V50" s="4"/>
      <c r="W50" s="4" t="s">
        <v>238</v>
      </c>
      <c r="X50" s="4"/>
      <c r="Y50" s="4" t="s">
        <v>174</v>
      </c>
      <c r="Z50" s="8">
        <v>42879</v>
      </c>
      <c r="AA50" s="8"/>
      <c r="AB50" s="4" t="s">
        <v>239</v>
      </c>
      <c r="AC50" s="4" t="s">
        <v>123</v>
      </c>
      <c r="AD50" s="4"/>
      <c r="AE50" s="4"/>
      <c r="AF50" s="4"/>
      <c r="AG50" s="4"/>
      <c r="AH50" s="4"/>
      <c r="AI50" s="4"/>
      <c r="AJ50" s="4" t="s">
        <v>342</v>
      </c>
      <c r="AK50" s="4" t="s">
        <v>125</v>
      </c>
      <c r="AL50" s="4" t="s">
        <v>179</v>
      </c>
      <c r="AM50" s="4" t="s">
        <v>337</v>
      </c>
      <c r="AN50" s="4"/>
      <c r="AO50" s="4"/>
    </row>
    <row r="51" spans="1:41" ht="18.75">
      <c r="A51" s="6"/>
      <c r="B51" s="4" t="s">
        <v>345</v>
      </c>
      <c r="C51" s="4" t="s">
        <v>209</v>
      </c>
      <c r="D51" s="4" t="s">
        <v>346</v>
      </c>
      <c r="E51" s="5">
        <f>IF(ISERROR(FIND(入力シート➁!$B$3,D51)),"",ROW())</f>
        <v>51</v>
      </c>
      <c r="F51" s="5" t="str">
        <f t="shared" si="5"/>
        <v>オキシコドン注射液50mg「第一三共」</v>
      </c>
      <c r="G51" s="4" t="s">
        <v>344</v>
      </c>
      <c r="H51" s="4" t="s">
        <v>248</v>
      </c>
      <c r="I51" s="5" t="s">
        <v>249</v>
      </c>
      <c r="J51" s="5" t="str">
        <f t="shared" si="6"/>
        <v>5mL</v>
      </c>
      <c r="K51" s="5" t="s">
        <v>244</v>
      </c>
      <c r="L51" s="5" t="str">
        <f t="shared" si="7"/>
        <v>%5mL1管</v>
      </c>
      <c r="M51" s="5" t="str">
        <f t="shared" si="8"/>
        <v>管</v>
      </c>
      <c r="N51" s="5" t="str">
        <f t="shared" si="9"/>
        <v/>
      </c>
      <c r="O51" s="5" t="s">
        <v>236</v>
      </c>
      <c r="P51" s="5" t="s">
        <v>245</v>
      </c>
      <c r="Q51" s="5" t="s">
        <v>161</v>
      </c>
      <c r="R51" s="4" t="s">
        <v>147</v>
      </c>
      <c r="S51" s="7">
        <v>112.6</v>
      </c>
      <c r="T51" s="7">
        <v>112.6</v>
      </c>
      <c r="U51" s="4" t="s">
        <v>172</v>
      </c>
      <c r="V51" s="4"/>
      <c r="W51" s="4" t="s">
        <v>238</v>
      </c>
      <c r="X51" s="4"/>
      <c r="Y51" s="4" t="s">
        <v>174</v>
      </c>
      <c r="Z51" s="8">
        <v>42879</v>
      </c>
      <c r="AA51" s="8"/>
      <c r="AB51" s="4" t="s">
        <v>239</v>
      </c>
      <c r="AC51" s="4" t="s">
        <v>123</v>
      </c>
      <c r="AD51" s="4"/>
      <c r="AE51" s="4"/>
      <c r="AF51" s="4"/>
      <c r="AG51" s="4"/>
      <c r="AH51" s="4"/>
      <c r="AI51" s="4"/>
      <c r="AJ51" s="4" t="s">
        <v>345</v>
      </c>
      <c r="AK51" s="4" t="s">
        <v>125</v>
      </c>
      <c r="AL51" s="4" t="s">
        <v>179</v>
      </c>
      <c r="AM51" s="4" t="s">
        <v>337</v>
      </c>
      <c r="AN51" s="4"/>
      <c r="AO51" s="4"/>
    </row>
    <row r="52" spans="1:41" ht="18.75">
      <c r="A52" s="6"/>
      <c r="B52" s="4" t="s">
        <v>347</v>
      </c>
      <c r="C52" s="4" t="s">
        <v>115</v>
      </c>
      <c r="D52" s="4" t="s">
        <v>348</v>
      </c>
      <c r="E52" s="5">
        <f>IF(ISERROR(FIND(入力シート➁!$B$3,D52)),"",ROW())</f>
        <v>52</v>
      </c>
      <c r="F52" s="5" t="str">
        <f t="shared" si="5"/>
        <v>オキシコドン内服液10mg「日本臓器」</v>
      </c>
      <c r="G52" s="4" t="s">
        <v>349</v>
      </c>
      <c r="H52" s="4" t="s">
        <v>350</v>
      </c>
      <c r="I52" s="5" t="s">
        <v>118</v>
      </c>
      <c r="J52" s="5" t="str">
        <f t="shared" si="6"/>
        <v/>
      </c>
      <c r="K52" s="5" t="s">
        <v>118</v>
      </c>
      <c r="L52" s="5" t="str">
        <f t="shared" si="7"/>
        <v>0mg5mL1包</v>
      </c>
      <c r="M52" s="5" t="str">
        <f t="shared" si="8"/>
        <v>包</v>
      </c>
      <c r="N52" s="5" t="str">
        <f t="shared" si="9"/>
        <v/>
      </c>
      <c r="O52" s="5" t="s">
        <v>133</v>
      </c>
      <c r="P52" s="5" t="s">
        <v>118</v>
      </c>
      <c r="Q52" s="5" t="s">
        <v>133</v>
      </c>
      <c r="R52" s="4" t="s">
        <v>147</v>
      </c>
      <c r="S52" s="7">
        <v>206.6</v>
      </c>
      <c r="T52" s="7">
        <v>206.6</v>
      </c>
      <c r="U52" s="4" t="s">
        <v>172</v>
      </c>
      <c r="V52" s="4"/>
      <c r="W52" s="4" t="s">
        <v>238</v>
      </c>
      <c r="X52" s="4"/>
      <c r="Y52" s="4" t="s">
        <v>174</v>
      </c>
      <c r="Z52" s="8">
        <v>42879</v>
      </c>
      <c r="AA52" s="8"/>
      <c r="AB52" s="4" t="s">
        <v>239</v>
      </c>
      <c r="AC52" s="4" t="s">
        <v>123</v>
      </c>
      <c r="AD52" s="4"/>
      <c r="AE52" s="4"/>
      <c r="AF52" s="4"/>
      <c r="AG52" s="4"/>
      <c r="AH52" s="4"/>
      <c r="AI52" s="4"/>
      <c r="AJ52" s="4" t="s">
        <v>347</v>
      </c>
      <c r="AK52" s="4" t="s">
        <v>125</v>
      </c>
      <c r="AL52" s="4" t="s">
        <v>179</v>
      </c>
      <c r="AM52" s="4" t="s">
        <v>337</v>
      </c>
      <c r="AN52" s="4"/>
      <c r="AO52" s="4"/>
    </row>
    <row r="53" spans="1:41" ht="18.75">
      <c r="A53" s="6"/>
      <c r="B53" s="4" t="s">
        <v>351</v>
      </c>
      <c r="C53" s="4" t="s">
        <v>115</v>
      </c>
      <c r="D53" s="4" t="s">
        <v>352</v>
      </c>
      <c r="E53" s="5">
        <f>IF(ISERROR(FIND(入力シート➁!$B$3,D53)),"",ROW())</f>
        <v>53</v>
      </c>
      <c r="F53" s="5" t="str">
        <f t="shared" si="5"/>
        <v>オキシコドン内服液2.5mg「日本臓器」</v>
      </c>
      <c r="G53" s="4" t="s">
        <v>349</v>
      </c>
      <c r="H53" s="4" t="s">
        <v>353</v>
      </c>
      <c r="I53" s="5" t="s">
        <v>118</v>
      </c>
      <c r="J53" s="5" t="str">
        <f t="shared" si="6"/>
        <v/>
      </c>
      <c r="K53" s="5" t="s">
        <v>118</v>
      </c>
      <c r="L53" s="5" t="str">
        <f t="shared" si="7"/>
        <v>包</v>
      </c>
      <c r="M53" s="5" t="str">
        <f t="shared" si="8"/>
        <v/>
      </c>
      <c r="N53" s="5" t="str">
        <f t="shared" si="9"/>
        <v/>
      </c>
      <c r="O53" s="5" t="s">
        <v>133</v>
      </c>
      <c r="P53" s="5" t="s">
        <v>118</v>
      </c>
      <c r="Q53" s="5" t="s">
        <v>133</v>
      </c>
      <c r="R53" s="4" t="s">
        <v>147</v>
      </c>
      <c r="S53" s="7">
        <v>378.8</v>
      </c>
      <c r="T53" s="7">
        <v>378.8</v>
      </c>
      <c r="U53" s="4" t="s">
        <v>172</v>
      </c>
      <c r="V53" s="4"/>
      <c r="W53" s="4" t="s">
        <v>238</v>
      </c>
      <c r="X53" s="4"/>
      <c r="Y53" s="4" t="s">
        <v>174</v>
      </c>
      <c r="Z53" s="8">
        <v>42879</v>
      </c>
      <c r="AA53" s="8"/>
      <c r="AB53" s="4" t="s">
        <v>239</v>
      </c>
      <c r="AC53" s="4" t="s">
        <v>123</v>
      </c>
      <c r="AD53" s="4"/>
      <c r="AE53" s="4"/>
      <c r="AF53" s="4"/>
      <c r="AG53" s="4"/>
      <c r="AH53" s="4"/>
      <c r="AI53" s="4"/>
      <c r="AJ53" s="4" t="s">
        <v>351</v>
      </c>
      <c r="AK53" s="4" t="s">
        <v>125</v>
      </c>
      <c r="AL53" s="4" t="s">
        <v>179</v>
      </c>
      <c r="AM53" s="4" t="s">
        <v>337</v>
      </c>
      <c r="AN53" s="4"/>
      <c r="AO53" s="4"/>
    </row>
    <row r="54" spans="1:41" ht="18.75">
      <c r="A54" s="6"/>
      <c r="B54" s="4" t="s">
        <v>354</v>
      </c>
      <c r="C54" s="4" t="s">
        <v>115</v>
      </c>
      <c r="D54" s="4" t="s">
        <v>355</v>
      </c>
      <c r="E54" s="5">
        <f>IF(ISERROR(FIND(入力シート➁!$B$3,D54)),"",ROW())</f>
        <v>54</v>
      </c>
      <c r="F54" s="5" t="str">
        <f t="shared" si="5"/>
        <v>オキシコドン内服液20mg「日本臓器」</v>
      </c>
      <c r="G54" s="4" t="s">
        <v>349</v>
      </c>
      <c r="H54" s="4" t="s">
        <v>356</v>
      </c>
      <c r="I54" s="5" t="s">
        <v>118</v>
      </c>
      <c r="J54" s="5" t="str">
        <f t="shared" si="6"/>
        <v/>
      </c>
      <c r="K54" s="5" t="s">
        <v>118</v>
      </c>
      <c r="L54" s="5" t="str">
        <f t="shared" si="7"/>
        <v>包</v>
      </c>
      <c r="M54" s="5" t="str">
        <f t="shared" si="8"/>
        <v/>
      </c>
      <c r="N54" s="5" t="str">
        <f t="shared" si="9"/>
        <v/>
      </c>
      <c r="O54" s="5" t="s">
        <v>133</v>
      </c>
      <c r="P54" s="5" t="s">
        <v>118</v>
      </c>
      <c r="Q54" s="5" t="s">
        <v>133</v>
      </c>
      <c r="R54" s="4" t="s">
        <v>357</v>
      </c>
      <c r="S54" s="7">
        <v>683.5</v>
      </c>
      <c r="T54" s="7">
        <v>683.5</v>
      </c>
      <c r="U54" s="4" t="s">
        <v>172</v>
      </c>
      <c r="V54" s="4"/>
      <c r="W54" s="4" t="s">
        <v>238</v>
      </c>
      <c r="X54" s="4"/>
      <c r="Y54" s="4" t="s">
        <v>122</v>
      </c>
      <c r="Z54" s="8">
        <v>41513</v>
      </c>
      <c r="AA54" s="8"/>
      <c r="AB54" s="4" t="s">
        <v>239</v>
      </c>
      <c r="AC54" s="4" t="s">
        <v>123</v>
      </c>
      <c r="AD54" s="4"/>
      <c r="AE54" s="4"/>
      <c r="AF54" s="4"/>
      <c r="AG54" s="4"/>
      <c r="AH54" s="4"/>
      <c r="AI54" s="4"/>
      <c r="AJ54" s="4" t="s">
        <v>354</v>
      </c>
      <c r="AK54" s="4" t="s">
        <v>328</v>
      </c>
      <c r="AL54" s="4" t="s">
        <v>329</v>
      </c>
      <c r="AM54" s="4" t="s">
        <v>358</v>
      </c>
      <c r="AN54" s="4"/>
      <c r="AO54" s="4"/>
    </row>
    <row r="55" spans="1:41" ht="18.75">
      <c r="A55" s="6"/>
      <c r="B55" s="4" t="s">
        <v>359</v>
      </c>
      <c r="C55" s="4" t="s">
        <v>115</v>
      </c>
      <c r="D55" s="4" t="s">
        <v>360</v>
      </c>
      <c r="E55" s="5">
        <f>IF(ISERROR(FIND(入力シート➁!$B$3,D55)),"",ROW())</f>
        <v>55</v>
      </c>
      <c r="F55" s="5" t="str">
        <f t="shared" si="5"/>
        <v>オキシコドン内服液5mg「日本臓器」</v>
      </c>
      <c r="G55" s="4" t="s">
        <v>349</v>
      </c>
      <c r="H55" s="4" t="s">
        <v>361</v>
      </c>
      <c r="I55" s="5" t="s">
        <v>118</v>
      </c>
      <c r="J55" s="5" t="str">
        <f t="shared" si="6"/>
        <v/>
      </c>
      <c r="K55" s="5" t="s">
        <v>118</v>
      </c>
      <c r="L55" s="5" t="str">
        <f t="shared" si="7"/>
        <v>包</v>
      </c>
      <c r="M55" s="5" t="str">
        <f t="shared" si="8"/>
        <v/>
      </c>
      <c r="N55" s="5" t="str">
        <f t="shared" si="9"/>
        <v/>
      </c>
      <c r="O55" s="5" t="s">
        <v>133</v>
      </c>
      <c r="P55" s="5" t="s">
        <v>118</v>
      </c>
      <c r="Q55" s="5" t="s">
        <v>133</v>
      </c>
      <c r="R55" s="4" t="s">
        <v>357</v>
      </c>
      <c r="S55" s="7">
        <v>890.7</v>
      </c>
      <c r="T55" s="7">
        <v>937.3</v>
      </c>
      <c r="U55" s="4" t="s">
        <v>172</v>
      </c>
      <c r="V55" s="4"/>
      <c r="W55" s="4" t="s">
        <v>238</v>
      </c>
      <c r="X55" s="4"/>
      <c r="Y55" s="4" t="s">
        <v>122</v>
      </c>
      <c r="Z55" s="8">
        <v>41513</v>
      </c>
      <c r="AA55" s="8"/>
      <c r="AB55" s="4" t="s">
        <v>239</v>
      </c>
      <c r="AC55" s="4" t="s">
        <v>123</v>
      </c>
      <c r="AD55" s="4"/>
      <c r="AE55" s="4"/>
      <c r="AF55" s="4"/>
      <c r="AG55" s="4"/>
      <c r="AH55" s="4"/>
      <c r="AI55" s="4"/>
      <c r="AJ55" s="4" t="s">
        <v>359</v>
      </c>
      <c r="AK55" s="4" t="s">
        <v>328</v>
      </c>
      <c r="AL55" s="4" t="s">
        <v>329</v>
      </c>
      <c r="AM55" s="4" t="s">
        <v>358</v>
      </c>
      <c r="AN55" s="4"/>
      <c r="AO55" s="4"/>
    </row>
    <row r="56" spans="1:41" ht="18.75">
      <c r="A56" s="6"/>
      <c r="B56" s="4" t="s">
        <v>362</v>
      </c>
      <c r="C56" s="4" t="s">
        <v>115</v>
      </c>
      <c r="D56" s="4" t="s">
        <v>363</v>
      </c>
      <c r="E56" s="5">
        <f>IF(ISERROR(FIND(入力シート➁!$B$3,D56)),"",ROW())</f>
        <v>56</v>
      </c>
      <c r="F56" s="5" t="str">
        <f t="shared" si="5"/>
        <v>オキシコンチンTR錠10mg</v>
      </c>
      <c r="G56" s="4" t="s">
        <v>296</v>
      </c>
      <c r="H56" s="4" t="s">
        <v>117</v>
      </c>
      <c r="I56" s="5" t="s">
        <v>118</v>
      </c>
      <c r="J56" s="5" t="str">
        <f t="shared" si="6"/>
        <v/>
      </c>
      <c r="K56" s="5" t="s">
        <v>118</v>
      </c>
      <c r="L56" s="5" t="str">
        <f t="shared" si="7"/>
        <v>0mg1錠</v>
      </c>
      <c r="M56" s="5" t="str">
        <f t="shared" si="8"/>
        <v>錠</v>
      </c>
      <c r="N56" s="5" t="str">
        <f t="shared" si="9"/>
        <v/>
      </c>
      <c r="O56" s="5" t="s">
        <v>119</v>
      </c>
      <c r="P56" s="5" t="s">
        <v>118</v>
      </c>
      <c r="Q56" s="5" t="s">
        <v>119</v>
      </c>
      <c r="R56" s="4" t="s">
        <v>357</v>
      </c>
      <c r="S56" s="7">
        <v>1361.5</v>
      </c>
      <c r="T56" s="7">
        <v>1361.5</v>
      </c>
      <c r="U56" s="4" t="s">
        <v>172</v>
      </c>
      <c r="V56" s="4"/>
      <c r="W56" s="4" t="s">
        <v>238</v>
      </c>
      <c r="X56" s="4"/>
      <c r="Y56" s="4" t="s">
        <v>122</v>
      </c>
      <c r="Z56" s="8">
        <v>41513</v>
      </c>
      <c r="AA56" s="8"/>
      <c r="AB56" s="4" t="s">
        <v>239</v>
      </c>
      <c r="AC56" s="4" t="s">
        <v>123</v>
      </c>
      <c r="AD56" s="4"/>
      <c r="AE56" s="4"/>
      <c r="AF56" s="4"/>
      <c r="AG56" s="4"/>
      <c r="AH56" s="4"/>
      <c r="AI56" s="4"/>
      <c r="AJ56" s="4" t="s">
        <v>362</v>
      </c>
      <c r="AK56" s="4" t="s">
        <v>328</v>
      </c>
      <c r="AL56" s="4" t="s">
        <v>329</v>
      </c>
      <c r="AM56" s="4" t="s">
        <v>358</v>
      </c>
      <c r="AN56" s="4"/>
      <c r="AO56" s="4"/>
    </row>
    <row r="57" spans="1:41" ht="18.75">
      <c r="A57" s="6"/>
      <c r="B57" s="4" t="s">
        <v>364</v>
      </c>
      <c r="C57" s="4" t="s">
        <v>115</v>
      </c>
      <c r="D57" s="4" t="s">
        <v>365</v>
      </c>
      <c r="E57" s="5">
        <f>IF(ISERROR(FIND(入力シート➁!$B$3,D57)),"",ROW())</f>
        <v>57</v>
      </c>
      <c r="F57" s="5" t="str">
        <f t="shared" si="5"/>
        <v>オキシコンチンTR錠20mg</v>
      </c>
      <c r="G57" s="4" t="s">
        <v>296</v>
      </c>
      <c r="H57" s="4" t="s">
        <v>300</v>
      </c>
      <c r="I57" s="5" t="s">
        <v>118</v>
      </c>
      <c r="J57" s="5" t="str">
        <f t="shared" si="6"/>
        <v/>
      </c>
      <c r="K57" s="5" t="s">
        <v>118</v>
      </c>
      <c r="L57" s="5" t="str">
        <f t="shared" si="7"/>
        <v>錠</v>
      </c>
      <c r="M57" s="5" t="str">
        <f t="shared" si="8"/>
        <v/>
      </c>
      <c r="N57" s="5" t="str">
        <f t="shared" si="9"/>
        <v/>
      </c>
      <c r="O57" s="5" t="s">
        <v>119</v>
      </c>
      <c r="P57" s="5" t="s">
        <v>118</v>
      </c>
      <c r="Q57" s="5" t="s">
        <v>119</v>
      </c>
      <c r="R57" s="4" t="s">
        <v>357</v>
      </c>
      <c r="S57" s="7">
        <v>491.7</v>
      </c>
      <c r="T57" s="7">
        <v>491.7</v>
      </c>
      <c r="U57" s="4" t="s">
        <v>172</v>
      </c>
      <c r="V57" s="4"/>
      <c r="W57" s="4" t="s">
        <v>238</v>
      </c>
      <c r="X57" s="4"/>
      <c r="Y57" s="4" t="s">
        <v>122</v>
      </c>
      <c r="Z57" s="8">
        <v>41513</v>
      </c>
      <c r="AA57" s="8"/>
      <c r="AB57" s="4" t="s">
        <v>239</v>
      </c>
      <c r="AC57" s="4" t="s">
        <v>123</v>
      </c>
      <c r="AD57" s="4"/>
      <c r="AE57" s="4"/>
      <c r="AF57" s="4"/>
      <c r="AG57" s="4"/>
      <c r="AH57" s="4"/>
      <c r="AI57" s="4"/>
      <c r="AJ57" s="4" t="s">
        <v>364</v>
      </c>
      <c r="AK57" s="4" t="s">
        <v>328</v>
      </c>
      <c r="AL57" s="4" t="s">
        <v>329</v>
      </c>
      <c r="AM57" s="4" t="s">
        <v>358</v>
      </c>
      <c r="AN57" s="4"/>
      <c r="AO57" s="4"/>
    </row>
    <row r="58" spans="1:41" ht="18.75">
      <c r="A58" s="6"/>
      <c r="B58" s="4" t="s">
        <v>366</v>
      </c>
      <c r="C58" s="4" t="s">
        <v>115</v>
      </c>
      <c r="D58" s="4" t="s">
        <v>367</v>
      </c>
      <c r="E58" s="5">
        <f>IF(ISERROR(FIND(入力シート➁!$B$3,D58)),"",ROW())</f>
        <v>58</v>
      </c>
      <c r="F58" s="5" t="str">
        <f t="shared" si="5"/>
        <v>オキシコンチンTR錠40mg</v>
      </c>
      <c r="G58" s="4" t="s">
        <v>296</v>
      </c>
      <c r="H58" s="4" t="s">
        <v>306</v>
      </c>
      <c r="I58" s="5" t="s">
        <v>118</v>
      </c>
      <c r="J58" s="5" t="str">
        <f t="shared" si="6"/>
        <v/>
      </c>
      <c r="K58" s="5" t="s">
        <v>118</v>
      </c>
      <c r="L58" s="5" t="str">
        <f t="shared" si="7"/>
        <v>錠</v>
      </c>
      <c r="M58" s="5" t="str">
        <f t="shared" si="8"/>
        <v/>
      </c>
      <c r="N58" s="5" t="str">
        <f t="shared" si="9"/>
        <v/>
      </c>
      <c r="O58" s="5" t="s">
        <v>119</v>
      </c>
      <c r="P58" s="5" t="s">
        <v>118</v>
      </c>
      <c r="Q58" s="5" t="s">
        <v>119</v>
      </c>
      <c r="R58" s="4" t="s">
        <v>357</v>
      </c>
      <c r="S58" s="7">
        <v>1547.9</v>
      </c>
      <c r="T58" s="7">
        <v>1547.9</v>
      </c>
      <c r="U58" s="4" t="s">
        <v>172</v>
      </c>
      <c r="V58" s="4"/>
      <c r="W58" s="4" t="s">
        <v>238</v>
      </c>
      <c r="X58" s="4"/>
      <c r="Y58" s="4" t="s">
        <v>122</v>
      </c>
      <c r="Z58" s="8">
        <v>41513</v>
      </c>
      <c r="AA58" s="8"/>
      <c r="AB58" s="4" t="s">
        <v>239</v>
      </c>
      <c r="AC58" s="4" t="s">
        <v>123</v>
      </c>
      <c r="AD58" s="4"/>
      <c r="AE58" s="4"/>
      <c r="AF58" s="4"/>
      <c r="AG58" s="4"/>
      <c r="AH58" s="4"/>
      <c r="AI58" s="4"/>
      <c r="AJ58" s="4" t="s">
        <v>366</v>
      </c>
      <c r="AK58" s="4" t="s">
        <v>328</v>
      </c>
      <c r="AL58" s="4" t="s">
        <v>329</v>
      </c>
      <c r="AM58" s="4" t="s">
        <v>358</v>
      </c>
      <c r="AN58" s="4"/>
      <c r="AO58" s="4"/>
    </row>
    <row r="59" spans="1:41" ht="18.75">
      <c r="A59" s="6"/>
      <c r="B59" s="4" t="s">
        <v>368</v>
      </c>
      <c r="C59" s="4" t="s">
        <v>115</v>
      </c>
      <c r="D59" s="4" t="s">
        <v>369</v>
      </c>
      <c r="E59" s="5">
        <f>IF(ISERROR(FIND(入力シート➁!$B$3,D59)),"",ROW())</f>
        <v>59</v>
      </c>
      <c r="F59" s="5" t="str">
        <f t="shared" si="5"/>
        <v>オキシコンチンTR錠5mg</v>
      </c>
      <c r="G59" s="4" t="s">
        <v>296</v>
      </c>
      <c r="H59" s="4" t="s">
        <v>312</v>
      </c>
      <c r="I59" s="5" t="s">
        <v>118</v>
      </c>
      <c r="J59" s="5" t="str">
        <f t="shared" si="6"/>
        <v/>
      </c>
      <c r="K59" s="5" t="s">
        <v>118</v>
      </c>
      <c r="L59" s="5" t="str">
        <f t="shared" si="7"/>
        <v>錠</v>
      </c>
      <c r="M59" s="5" t="str">
        <f t="shared" si="8"/>
        <v/>
      </c>
      <c r="N59" s="5" t="str">
        <f t="shared" si="9"/>
        <v/>
      </c>
      <c r="O59" s="5" t="s">
        <v>119</v>
      </c>
      <c r="P59" s="5" t="s">
        <v>118</v>
      </c>
      <c r="Q59" s="5" t="s">
        <v>119</v>
      </c>
      <c r="R59" s="4" t="s">
        <v>357</v>
      </c>
      <c r="S59" s="7">
        <v>1848.3</v>
      </c>
      <c r="T59" s="7">
        <v>1848.3</v>
      </c>
      <c r="U59" s="4" t="s">
        <v>172</v>
      </c>
      <c r="V59" s="4"/>
      <c r="W59" s="4" t="s">
        <v>238</v>
      </c>
      <c r="X59" s="4"/>
      <c r="Y59" s="4" t="s">
        <v>122</v>
      </c>
      <c r="Z59" s="8">
        <v>41513</v>
      </c>
      <c r="AA59" s="8"/>
      <c r="AB59" s="4" t="s">
        <v>239</v>
      </c>
      <c r="AC59" s="4" t="s">
        <v>123</v>
      </c>
      <c r="AD59" s="4"/>
      <c r="AE59" s="4"/>
      <c r="AF59" s="4"/>
      <c r="AG59" s="4"/>
      <c r="AH59" s="4"/>
      <c r="AI59" s="4"/>
      <c r="AJ59" s="4" t="s">
        <v>368</v>
      </c>
      <c r="AK59" s="4" t="s">
        <v>328</v>
      </c>
      <c r="AL59" s="4" t="s">
        <v>329</v>
      </c>
      <c r="AM59" s="4" t="s">
        <v>358</v>
      </c>
      <c r="AN59" s="4"/>
      <c r="AO59" s="4"/>
    </row>
    <row r="60" spans="1:41" ht="18.75">
      <c r="A60" s="6"/>
      <c r="B60" s="4" t="s">
        <v>370</v>
      </c>
      <c r="C60" s="4" t="s">
        <v>115</v>
      </c>
      <c r="D60" s="4" t="s">
        <v>371</v>
      </c>
      <c r="E60" s="5">
        <f>IF(ISERROR(FIND(入力シート➁!$B$3,D60)),"",ROW())</f>
        <v>60</v>
      </c>
      <c r="F60" s="5" t="str">
        <f t="shared" si="5"/>
        <v>オキノーム散10mg</v>
      </c>
      <c r="G60" s="4" t="s">
        <v>372</v>
      </c>
      <c r="H60" s="4" t="s">
        <v>373</v>
      </c>
      <c r="I60" s="5" t="s">
        <v>118</v>
      </c>
      <c r="J60" s="5" t="str">
        <f t="shared" si="6"/>
        <v/>
      </c>
      <c r="K60" s="5" t="s">
        <v>118</v>
      </c>
      <c r="L60" s="5" t="str">
        <f t="shared" si="7"/>
        <v>0mg1包</v>
      </c>
      <c r="M60" s="5" t="str">
        <f t="shared" si="8"/>
        <v>包</v>
      </c>
      <c r="N60" s="5" t="str">
        <f t="shared" si="9"/>
        <v/>
      </c>
      <c r="O60" s="5" t="s">
        <v>133</v>
      </c>
      <c r="P60" s="5" t="s">
        <v>118</v>
      </c>
      <c r="Q60" s="5" t="s">
        <v>133</v>
      </c>
      <c r="R60" s="4" t="s">
        <v>374</v>
      </c>
      <c r="S60" s="7">
        <v>549</v>
      </c>
      <c r="T60" s="7">
        <v>549</v>
      </c>
      <c r="U60" s="4" t="s">
        <v>172</v>
      </c>
      <c r="V60" s="4"/>
      <c r="W60" s="4" t="s">
        <v>238</v>
      </c>
      <c r="X60" s="4"/>
      <c r="Y60" s="4" t="s">
        <v>122</v>
      </c>
      <c r="Z60" s="8">
        <v>41597</v>
      </c>
      <c r="AA60" s="8"/>
      <c r="AB60" s="4" t="s">
        <v>239</v>
      </c>
      <c r="AC60" s="4" t="s">
        <v>123</v>
      </c>
      <c r="AD60" s="4"/>
      <c r="AE60" s="4"/>
      <c r="AF60" s="4"/>
      <c r="AG60" s="4"/>
      <c r="AH60" s="4"/>
      <c r="AI60" s="4"/>
      <c r="AJ60" s="4" t="s">
        <v>370</v>
      </c>
      <c r="AK60" s="4" t="s">
        <v>328</v>
      </c>
      <c r="AL60" s="4" t="s">
        <v>329</v>
      </c>
      <c r="AM60" s="4" t="s">
        <v>358</v>
      </c>
      <c r="AN60" s="4"/>
      <c r="AO60" s="4"/>
    </row>
    <row r="61" spans="1:41" ht="18.75">
      <c r="A61" s="6"/>
      <c r="B61" s="4" t="s">
        <v>375</v>
      </c>
      <c r="C61" s="4" t="s">
        <v>115</v>
      </c>
      <c r="D61" s="4" t="s">
        <v>376</v>
      </c>
      <c r="E61" s="5">
        <f>IF(ISERROR(FIND(入力シート➁!$B$3,D61)),"",ROW())</f>
        <v>61</v>
      </c>
      <c r="F61" s="5" t="str">
        <f t="shared" si="5"/>
        <v>オキノーム散2.5mg</v>
      </c>
      <c r="G61" s="4" t="s">
        <v>372</v>
      </c>
      <c r="H61" s="4" t="s">
        <v>377</v>
      </c>
      <c r="I61" s="5" t="s">
        <v>118</v>
      </c>
      <c r="J61" s="5" t="str">
        <f t="shared" si="6"/>
        <v/>
      </c>
      <c r="K61" s="5" t="s">
        <v>118</v>
      </c>
      <c r="L61" s="5" t="str">
        <f t="shared" si="7"/>
        <v>包</v>
      </c>
      <c r="M61" s="5" t="str">
        <f t="shared" si="8"/>
        <v/>
      </c>
      <c r="N61" s="5" t="str">
        <f t="shared" si="9"/>
        <v/>
      </c>
      <c r="O61" s="5" t="s">
        <v>133</v>
      </c>
      <c r="P61" s="5" t="s">
        <v>118</v>
      </c>
      <c r="Q61" s="5" t="s">
        <v>133</v>
      </c>
      <c r="R61" s="4" t="s">
        <v>374</v>
      </c>
      <c r="S61" s="7">
        <v>773.9</v>
      </c>
      <c r="T61" s="7">
        <v>773.9</v>
      </c>
      <c r="U61" s="4" t="s">
        <v>172</v>
      </c>
      <c r="V61" s="4"/>
      <c r="W61" s="4" t="s">
        <v>238</v>
      </c>
      <c r="X61" s="4"/>
      <c r="Y61" s="4" t="s">
        <v>122</v>
      </c>
      <c r="Z61" s="8">
        <v>41597</v>
      </c>
      <c r="AA61" s="8"/>
      <c r="AB61" s="4" t="s">
        <v>239</v>
      </c>
      <c r="AC61" s="4" t="s">
        <v>123</v>
      </c>
      <c r="AD61" s="4"/>
      <c r="AE61" s="4"/>
      <c r="AF61" s="4"/>
      <c r="AG61" s="4"/>
      <c r="AH61" s="4"/>
      <c r="AI61" s="4"/>
      <c r="AJ61" s="4" t="s">
        <v>375</v>
      </c>
      <c r="AK61" s="4" t="s">
        <v>328</v>
      </c>
      <c r="AL61" s="4" t="s">
        <v>329</v>
      </c>
      <c r="AM61" s="4" t="s">
        <v>358</v>
      </c>
      <c r="AN61" s="4"/>
      <c r="AO61" s="4"/>
    </row>
    <row r="62" spans="1:41" ht="18.75">
      <c r="A62" s="6"/>
      <c r="B62" s="4" t="s">
        <v>378</v>
      </c>
      <c r="C62" s="4" t="s">
        <v>115</v>
      </c>
      <c r="D62" s="4" t="s">
        <v>379</v>
      </c>
      <c r="E62" s="5">
        <f>IF(ISERROR(FIND(入力シート➁!$B$3,D62)),"",ROW())</f>
        <v>62</v>
      </c>
      <c r="F62" s="5" t="str">
        <f t="shared" si="5"/>
        <v>オキノーム散20mg</v>
      </c>
      <c r="G62" s="4" t="s">
        <v>372</v>
      </c>
      <c r="H62" s="4" t="s">
        <v>380</v>
      </c>
      <c r="I62" s="5" t="s">
        <v>118</v>
      </c>
      <c r="J62" s="5" t="str">
        <f t="shared" si="6"/>
        <v/>
      </c>
      <c r="K62" s="5" t="s">
        <v>118</v>
      </c>
      <c r="L62" s="5" t="str">
        <f t="shared" si="7"/>
        <v>包</v>
      </c>
      <c r="M62" s="5" t="str">
        <f t="shared" si="8"/>
        <v/>
      </c>
      <c r="N62" s="5" t="str">
        <f t="shared" si="9"/>
        <v/>
      </c>
      <c r="O62" s="5" t="s">
        <v>133</v>
      </c>
      <c r="P62" s="5" t="s">
        <v>118</v>
      </c>
      <c r="Q62" s="5" t="s">
        <v>133</v>
      </c>
      <c r="R62" s="4" t="s">
        <v>374</v>
      </c>
      <c r="S62" s="7">
        <v>966.3</v>
      </c>
      <c r="T62" s="7">
        <v>1009.5</v>
      </c>
      <c r="U62" s="4" t="s">
        <v>172</v>
      </c>
      <c r="V62" s="4"/>
      <c r="W62" s="4" t="s">
        <v>238</v>
      </c>
      <c r="X62" s="4"/>
      <c r="Y62" s="4" t="s">
        <v>122</v>
      </c>
      <c r="Z62" s="8">
        <v>41597</v>
      </c>
      <c r="AA62" s="8"/>
      <c r="AB62" s="4" t="s">
        <v>239</v>
      </c>
      <c r="AC62" s="4" t="s">
        <v>123</v>
      </c>
      <c r="AD62" s="4"/>
      <c r="AE62" s="4"/>
      <c r="AF62" s="4"/>
      <c r="AG62" s="4"/>
      <c r="AH62" s="4"/>
      <c r="AI62" s="4"/>
      <c r="AJ62" s="4" t="s">
        <v>378</v>
      </c>
      <c r="AK62" s="4" t="s">
        <v>328</v>
      </c>
      <c r="AL62" s="4" t="s">
        <v>329</v>
      </c>
      <c r="AM62" s="4" t="s">
        <v>358</v>
      </c>
      <c r="AN62" s="4"/>
      <c r="AO62" s="4"/>
    </row>
    <row r="63" spans="1:41" ht="18.75">
      <c r="A63" s="6"/>
      <c r="B63" s="4" t="s">
        <v>381</v>
      </c>
      <c r="C63" s="4" t="s">
        <v>115</v>
      </c>
      <c r="D63" s="4" t="s">
        <v>382</v>
      </c>
      <c r="E63" s="5">
        <f>IF(ISERROR(FIND(入力シート➁!$B$3,D63)),"",ROW())</f>
        <v>63</v>
      </c>
      <c r="F63" s="5" t="str">
        <f t="shared" si="5"/>
        <v>オキノーム散5mg</v>
      </c>
      <c r="G63" s="4" t="s">
        <v>372</v>
      </c>
      <c r="H63" s="4" t="s">
        <v>383</v>
      </c>
      <c r="I63" s="5" t="s">
        <v>118</v>
      </c>
      <c r="J63" s="5" t="str">
        <f t="shared" si="6"/>
        <v/>
      </c>
      <c r="K63" s="5" t="s">
        <v>118</v>
      </c>
      <c r="L63" s="5" t="str">
        <f t="shared" si="7"/>
        <v>包</v>
      </c>
      <c r="M63" s="5" t="str">
        <f t="shared" si="8"/>
        <v/>
      </c>
      <c r="N63" s="5" t="str">
        <f t="shared" si="9"/>
        <v/>
      </c>
      <c r="O63" s="5" t="s">
        <v>133</v>
      </c>
      <c r="P63" s="5" t="s">
        <v>118</v>
      </c>
      <c r="Q63" s="5" t="s">
        <v>133</v>
      </c>
      <c r="R63" s="4" t="s">
        <v>384</v>
      </c>
      <c r="S63" s="7">
        <v>351.2</v>
      </c>
      <c r="T63" s="7">
        <v>351.2</v>
      </c>
      <c r="U63" s="4" t="s">
        <v>172</v>
      </c>
      <c r="V63" s="4"/>
      <c r="W63" s="4" t="s">
        <v>238</v>
      </c>
      <c r="X63" s="4"/>
      <c r="Y63" s="4" t="s">
        <v>122</v>
      </c>
      <c r="Z63" s="8">
        <v>41235</v>
      </c>
      <c r="AA63" s="8"/>
      <c r="AB63" s="4" t="s">
        <v>239</v>
      </c>
      <c r="AC63" s="4" t="s">
        <v>123</v>
      </c>
      <c r="AD63" s="4"/>
      <c r="AE63" s="4"/>
      <c r="AF63" s="4"/>
      <c r="AG63" s="4"/>
      <c r="AH63" s="4"/>
      <c r="AI63" s="4"/>
      <c r="AJ63" s="4" t="s">
        <v>381</v>
      </c>
      <c r="AK63" s="4" t="s">
        <v>328</v>
      </c>
      <c r="AL63" s="4" t="s">
        <v>329</v>
      </c>
      <c r="AM63" s="4" t="s">
        <v>385</v>
      </c>
      <c r="AN63" s="4"/>
      <c r="AO63" s="4"/>
    </row>
    <row r="64" spans="1:41" ht="18.75">
      <c r="A64" s="6"/>
      <c r="B64" s="4" t="s">
        <v>386</v>
      </c>
      <c r="C64" s="4" t="s">
        <v>209</v>
      </c>
      <c r="D64" s="4" t="s">
        <v>387</v>
      </c>
      <c r="E64" s="5">
        <f>IF(ISERROR(FIND(入力シート➁!$B$3,D64)),"",ROW())</f>
        <v>64</v>
      </c>
      <c r="F64" s="5" t="str">
        <f t="shared" si="5"/>
        <v>オキファスト注10mg</v>
      </c>
      <c r="G64" s="4" t="s">
        <v>344</v>
      </c>
      <c r="H64" s="4" t="s">
        <v>233</v>
      </c>
      <c r="I64" s="5" t="s">
        <v>234</v>
      </c>
      <c r="J64" s="5" t="str">
        <f t="shared" si="6"/>
        <v>1mL</v>
      </c>
      <c r="K64" s="5" t="s">
        <v>235</v>
      </c>
      <c r="L64" s="5" t="str">
        <f t="shared" si="7"/>
        <v>%1mL1管</v>
      </c>
      <c r="M64" s="5" t="str">
        <f t="shared" si="8"/>
        <v>mL1管</v>
      </c>
      <c r="N64" s="5" t="str">
        <f t="shared" si="9"/>
        <v>管</v>
      </c>
      <c r="O64" s="5" t="s">
        <v>236</v>
      </c>
      <c r="P64" s="5" t="s">
        <v>237</v>
      </c>
      <c r="Q64" s="5" t="s">
        <v>161</v>
      </c>
      <c r="R64" s="4" t="s">
        <v>384</v>
      </c>
      <c r="S64" s="7">
        <v>184.8</v>
      </c>
      <c r="T64" s="7">
        <v>184.8</v>
      </c>
      <c r="U64" s="4" t="s">
        <v>172</v>
      </c>
      <c r="V64" s="4"/>
      <c r="W64" s="4" t="s">
        <v>238</v>
      </c>
      <c r="X64" s="4"/>
      <c r="Y64" s="4" t="s">
        <v>122</v>
      </c>
      <c r="Z64" s="8">
        <v>41235</v>
      </c>
      <c r="AA64" s="8"/>
      <c r="AB64" s="4" t="s">
        <v>239</v>
      </c>
      <c r="AC64" s="4" t="s">
        <v>123</v>
      </c>
      <c r="AD64" s="4"/>
      <c r="AE64" s="4"/>
      <c r="AF64" s="4"/>
      <c r="AG64" s="4"/>
      <c r="AH64" s="4"/>
      <c r="AI64" s="4"/>
      <c r="AJ64" s="4" t="s">
        <v>386</v>
      </c>
      <c r="AK64" s="4" t="s">
        <v>328</v>
      </c>
      <c r="AL64" s="4" t="s">
        <v>329</v>
      </c>
      <c r="AM64" s="4" t="s">
        <v>385</v>
      </c>
      <c r="AN64" s="4"/>
      <c r="AO64" s="4"/>
    </row>
    <row r="65" spans="1:41" ht="18.75">
      <c r="A65" s="6"/>
      <c r="B65" s="4" t="s">
        <v>388</v>
      </c>
      <c r="C65" s="4" t="s">
        <v>209</v>
      </c>
      <c r="D65" s="4" t="s">
        <v>389</v>
      </c>
      <c r="E65" s="5">
        <f>IF(ISERROR(FIND(入力シート➁!$B$3,D65)),"",ROW())</f>
        <v>65</v>
      </c>
      <c r="F65" s="5" t="str">
        <f t="shared" si="5"/>
        <v>オキファスト注50mg</v>
      </c>
      <c r="G65" s="4" t="s">
        <v>344</v>
      </c>
      <c r="H65" s="4" t="s">
        <v>248</v>
      </c>
      <c r="I65" s="5" t="s">
        <v>249</v>
      </c>
      <c r="J65" s="5" t="str">
        <f t="shared" si="6"/>
        <v>5mL</v>
      </c>
      <c r="K65" s="5" t="s">
        <v>244</v>
      </c>
      <c r="L65" s="5" t="str">
        <f t="shared" si="7"/>
        <v>%5mL1管</v>
      </c>
      <c r="M65" s="5" t="str">
        <f t="shared" si="8"/>
        <v>管</v>
      </c>
      <c r="N65" s="5" t="str">
        <f t="shared" si="9"/>
        <v/>
      </c>
      <c r="O65" s="5" t="s">
        <v>236</v>
      </c>
      <c r="P65" s="5" t="s">
        <v>245</v>
      </c>
      <c r="Q65" s="5" t="s">
        <v>161</v>
      </c>
      <c r="R65" s="4" t="s">
        <v>120</v>
      </c>
      <c r="S65" s="7">
        <v>2243.8000000000002</v>
      </c>
      <c r="T65" s="7">
        <v>2243.8000000000002</v>
      </c>
      <c r="U65" s="4" t="s">
        <v>390</v>
      </c>
      <c r="V65" s="4"/>
      <c r="W65" s="4"/>
      <c r="X65" s="4"/>
      <c r="Y65" s="4" t="s">
        <v>174</v>
      </c>
      <c r="Z65" s="8"/>
      <c r="AA65" s="8"/>
      <c r="AB65" s="4"/>
      <c r="AC65" s="4" t="s">
        <v>123</v>
      </c>
      <c r="AD65" s="4"/>
      <c r="AE65" s="4"/>
      <c r="AF65" s="4" t="s">
        <v>137</v>
      </c>
      <c r="AG65" s="4"/>
      <c r="AH65" s="4"/>
      <c r="AI65" s="4"/>
      <c r="AJ65" s="4" t="s">
        <v>391</v>
      </c>
      <c r="AK65" s="4" t="s">
        <v>131</v>
      </c>
      <c r="AL65" s="4" t="s">
        <v>126</v>
      </c>
      <c r="AM65" s="4" t="s">
        <v>392</v>
      </c>
      <c r="AN65" s="4"/>
      <c r="AO65" s="4"/>
    </row>
    <row r="66" spans="1:41" ht="18.75">
      <c r="A66" s="6"/>
      <c r="B66" s="4" t="s">
        <v>388</v>
      </c>
      <c r="C66" s="4" t="s">
        <v>115</v>
      </c>
      <c r="D66" s="4" t="s">
        <v>393</v>
      </c>
      <c r="E66" s="5">
        <f>IF(ISERROR(FIND(入力シート➁!$B$3,D66)),"",ROW())</f>
        <v>66</v>
      </c>
      <c r="F66" s="5" t="str">
        <f t="shared" ref="F66:F97" si="10">INDEX(D:D,SMALL(E:E,ROW(D65)))</f>
        <v>オプソ内服液10mg</v>
      </c>
      <c r="G66" s="4" t="s">
        <v>394</v>
      </c>
      <c r="H66" s="4" t="s">
        <v>350</v>
      </c>
      <c r="I66" s="5" t="s">
        <v>118</v>
      </c>
      <c r="J66" s="5" t="str">
        <f t="shared" ref="J66:J97" si="11">IFERROR(RIGHT(I66,LEN(I66)-FIND("%",I66)),IFERROR((RIGHT(I66,LEN(I66)-FIND("g",I66))),""))</f>
        <v/>
      </c>
      <c r="K66" s="5" t="s">
        <v>118</v>
      </c>
      <c r="L66" s="5" t="str">
        <f t="shared" ref="L66:L97" si="12">RIGHT(H66,LEN(H66)-FIND("1",H66))</f>
        <v>0mg5mL1包</v>
      </c>
      <c r="M66" s="5" t="str">
        <f t="shared" ref="M66:M97" si="13">IFERROR(RIGHT(L66,LEN(L66)-FIND("1",L66)),"")</f>
        <v>包</v>
      </c>
      <c r="N66" s="5" t="str">
        <f t="shared" ref="N66:N97" si="14">IFERROR(RIGHT(M66,LEN(M66)-FIND("1",M66)),"")</f>
        <v/>
      </c>
      <c r="O66" s="5" t="s">
        <v>133</v>
      </c>
      <c r="P66" s="5" t="s">
        <v>118</v>
      </c>
      <c r="Q66" s="5" t="s">
        <v>133</v>
      </c>
      <c r="R66" s="4" t="s">
        <v>147</v>
      </c>
      <c r="S66" s="7">
        <v>2243.8000000000002</v>
      </c>
      <c r="T66" s="7">
        <v>2243.8000000000002</v>
      </c>
      <c r="U66" s="4" t="s">
        <v>390</v>
      </c>
      <c r="V66" s="4"/>
      <c r="W66" s="4"/>
      <c r="X66" s="4"/>
      <c r="Y66" s="4" t="s">
        <v>174</v>
      </c>
      <c r="Z66" s="8"/>
      <c r="AA66" s="8"/>
      <c r="AB66" s="4"/>
      <c r="AC66" s="4" t="s">
        <v>123</v>
      </c>
      <c r="AD66" s="4"/>
      <c r="AE66" s="4"/>
      <c r="AF66" s="4" t="s">
        <v>137</v>
      </c>
      <c r="AG66" s="4"/>
      <c r="AH66" s="4"/>
      <c r="AI66" s="4"/>
      <c r="AJ66" s="4" t="s">
        <v>395</v>
      </c>
      <c r="AK66" s="4" t="s">
        <v>131</v>
      </c>
      <c r="AL66" s="4" t="s">
        <v>126</v>
      </c>
      <c r="AM66" s="4" t="s">
        <v>392</v>
      </c>
      <c r="AN66" s="4"/>
      <c r="AO66" s="4"/>
    </row>
    <row r="67" spans="1:41" ht="18.75">
      <c r="A67" s="6"/>
      <c r="B67" s="4" t="s">
        <v>396</v>
      </c>
      <c r="C67" s="4" t="s">
        <v>115</v>
      </c>
      <c r="D67" s="4" t="s">
        <v>397</v>
      </c>
      <c r="E67" s="5">
        <f>IF(ISERROR(FIND(入力シート➁!$B$3,D67)),"",ROW())</f>
        <v>67</v>
      </c>
      <c r="F67" s="5" t="str">
        <f t="shared" si="10"/>
        <v>オプソ内服液5mg</v>
      </c>
      <c r="G67" s="4" t="s">
        <v>394</v>
      </c>
      <c r="H67" s="4" t="s">
        <v>361</v>
      </c>
      <c r="I67" s="5" t="s">
        <v>118</v>
      </c>
      <c r="J67" s="5" t="str">
        <f t="shared" si="11"/>
        <v/>
      </c>
      <c r="K67" s="5" t="s">
        <v>118</v>
      </c>
      <c r="L67" s="5" t="str">
        <f t="shared" si="12"/>
        <v>包</v>
      </c>
      <c r="M67" s="5" t="str">
        <f t="shared" si="13"/>
        <v/>
      </c>
      <c r="N67" s="5" t="str">
        <f t="shared" si="14"/>
        <v/>
      </c>
      <c r="O67" s="5" t="s">
        <v>133</v>
      </c>
      <c r="P67" s="5" t="s">
        <v>118</v>
      </c>
      <c r="Q67" s="5" t="s">
        <v>133</v>
      </c>
      <c r="R67" s="4" t="s">
        <v>120</v>
      </c>
      <c r="S67" s="7">
        <v>2566.6999999999998</v>
      </c>
      <c r="T67" s="7">
        <v>2566.6999999999998</v>
      </c>
      <c r="U67" s="4" t="s">
        <v>172</v>
      </c>
      <c r="V67" s="4"/>
      <c r="W67" s="4" t="s">
        <v>238</v>
      </c>
      <c r="X67" s="4"/>
      <c r="Y67" s="4" t="s">
        <v>174</v>
      </c>
      <c r="Z67" s="8">
        <v>38702</v>
      </c>
      <c r="AA67" s="8"/>
      <c r="AB67" s="4" t="s">
        <v>239</v>
      </c>
      <c r="AC67" s="4" t="s">
        <v>123</v>
      </c>
      <c r="AD67" s="4"/>
      <c r="AE67" s="4"/>
      <c r="AF67" s="4"/>
      <c r="AG67" s="4"/>
      <c r="AH67" s="4"/>
      <c r="AI67" s="4"/>
      <c r="AJ67" s="4" t="s">
        <v>396</v>
      </c>
      <c r="AK67" s="4" t="s">
        <v>131</v>
      </c>
      <c r="AL67" s="4" t="s">
        <v>179</v>
      </c>
      <c r="AM67" s="4" t="s">
        <v>392</v>
      </c>
      <c r="AN67" s="4"/>
      <c r="AO67" s="4"/>
    </row>
    <row r="68" spans="1:41" ht="18.75">
      <c r="A68" s="6"/>
      <c r="B68" s="4" t="s">
        <v>398</v>
      </c>
      <c r="C68" s="4" t="s">
        <v>209</v>
      </c>
      <c r="D68" s="4" t="s">
        <v>54</v>
      </c>
      <c r="E68" s="5">
        <f>IF(ISERROR(FIND(入力シート➁!$B$3,D68)),"",ROW())</f>
        <v>68</v>
      </c>
      <c r="F68" s="5" t="str">
        <f t="shared" si="10"/>
        <v>ケタラール筋注用500mg</v>
      </c>
      <c r="G68" s="4" t="s">
        <v>399</v>
      </c>
      <c r="H68" s="4" t="s">
        <v>400</v>
      </c>
      <c r="I68" s="5" t="s">
        <v>401</v>
      </c>
      <c r="J68" s="5" t="str">
        <f t="shared" si="11"/>
        <v>10mL</v>
      </c>
      <c r="K68" s="5" t="s">
        <v>402</v>
      </c>
      <c r="L68" s="5" t="str">
        <f t="shared" si="12"/>
        <v>0mL1瓶</v>
      </c>
      <c r="M68" s="5" t="str">
        <f t="shared" si="13"/>
        <v>瓶</v>
      </c>
      <c r="N68" s="5" t="str">
        <f t="shared" si="14"/>
        <v/>
      </c>
      <c r="O68" s="5" t="s">
        <v>213</v>
      </c>
      <c r="P68" s="5" t="s">
        <v>403</v>
      </c>
      <c r="Q68" s="5" t="s">
        <v>167</v>
      </c>
      <c r="R68" s="4" t="s">
        <v>120</v>
      </c>
      <c r="S68" s="7">
        <v>756.7</v>
      </c>
      <c r="T68" s="7">
        <v>756.7</v>
      </c>
      <c r="U68" s="4" t="s">
        <v>172</v>
      </c>
      <c r="V68" s="4"/>
      <c r="W68" s="4" t="s">
        <v>238</v>
      </c>
      <c r="X68" s="4"/>
      <c r="Y68" s="4" t="s">
        <v>174</v>
      </c>
      <c r="Z68" s="8">
        <v>38702</v>
      </c>
      <c r="AA68" s="8"/>
      <c r="AB68" s="4" t="s">
        <v>239</v>
      </c>
      <c r="AC68" s="4" t="s">
        <v>123</v>
      </c>
      <c r="AD68" s="4"/>
      <c r="AE68" s="4"/>
      <c r="AF68" s="4"/>
      <c r="AG68" s="4"/>
      <c r="AH68" s="4"/>
      <c r="AI68" s="4"/>
      <c r="AJ68" s="4" t="s">
        <v>398</v>
      </c>
      <c r="AK68" s="4" t="s">
        <v>131</v>
      </c>
      <c r="AL68" s="4" t="s">
        <v>179</v>
      </c>
      <c r="AM68" s="4" t="s">
        <v>392</v>
      </c>
      <c r="AN68" s="4"/>
      <c r="AO68" s="4"/>
    </row>
    <row r="69" spans="1:41" ht="18.75">
      <c r="A69" s="6"/>
      <c r="B69" s="4" t="s">
        <v>404</v>
      </c>
      <c r="C69" s="4" t="s">
        <v>209</v>
      </c>
      <c r="D69" s="4" t="s">
        <v>405</v>
      </c>
      <c r="E69" s="5">
        <f>IF(ISERROR(FIND(入力シート➁!$B$3,D69)),"",ROW())</f>
        <v>69</v>
      </c>
      <c r="F69" s="5" t="str">
        <f t="shared" si="10"/>
        <v>ケタラール静注用200mg</v>
      </c>
      <c r="G69" s="4" t="s">
        <v>399</v>
      </c>
      <c r="H69" s="4" t="s">
        <v>406</v>
      </c>
      <c r="I69" s="5" t="s">
        <v>407</v>
      </c>
      <c r="J69" s="5" t="str">
        <f t="shared" si="11"/>
        <v>20mL</v>
      </c>
      <c r="K69" s="5" t="s">
        <v>408</v>
      </c>
      <c r="L69" s="5" t="str">
        <f t="shared" si="12"/>
        <v>瓶</v>
      </c>
      <c r="M69" s="5" t="str">
        <f t="shared" si="13"/>
        <v/>
      </c>
      <c r="N69" s="5" t="str">
        <f t="shared" si="14"/>
        <v/>
      </c>
      <c r="O69" s="5" t="s">
        <v>213</v>
      </c>
      <c r="P69" s="5" t="s">
        <v>409</v>
      </c>
      <c r="Q69" s="5" t="s">
        <v>167</v>
      </c>
      <c r="R69" s="4" t="s">
        <v>120</v>
      </c>
      <c r="S69" s="7">
        <v>1341.9</v>
      </c>
      <c r="T69" s="7">
        <v>1341.9</v>
      </c>
      <c r="U69" s="4" t="s">
        <v>172</v>
      </c>
      <c r="V69" s="4"/>
      <c r="W69" s="4" t="s">
        <v>238</v>
      </c>
      <c r="X69" s="4"/>
      <c r="Y69" s="4" t="s">
        <v>174</v>
      </c>
      <c r="Z69" s="8">
        <v>38702</v>
      </c>
      <c r="AA69" s="8"/>
      <c r="AB69" s="4" t="s">
        <v>239</v>
      </c>
      <c r="AC69" s="4" t="s">
        <v>123</v>
      </c>
      <c r="AD69" s="4"/>
      <c r="AE69" s="4"/>
      <c r="AF69" s="4"/>
      <c r="AG69" s="4"/>
      <c r="AH69" s="4"/>
      <c r="AI69" s="4"/>
      <c r="AJ69" s="4" t="s">
        <v>404</v>
      </c>
      <c r="AK69" s="4" t="s">
        <v>131</v>
      </c>
      <c r="AL69" s="4" t="s">
        <v>179</v>
      </c>
      <c r="AM69" s="4" t="s">
        <v>392</v>
      </c>
      <c r="AN69" s="4"/>
      <c r="AO69" s="4"/>
    </row>
    <row r="70" spans="1:41" ht="18.75">
      <c r="A70" s="6"/>
      <c r="B70" s="4" t="s">
        <v>410</v>
      </c>
      <c r="C70" s="4" t="s">
        <v>209</v>
      </c>
      <c r="D70" s="4" t="s">
        <v>411</v>
      </c>
      <c r="E70" s="5">
        <f>IF(ISERROR(FIND(入力シート➁!$B$3,D70)),"",ROW())</f>
        <v>70</v>
      </c>
      <c r="F70" s="5" t="str">
        <f t="shared" si="10"/>
        <v>ケタラール静注用50mg</v>
      </c>
      <c r="G70" s="4" t="s">
        <v>399</v>
      </c>
      <c r="H70" s="4" t="s">
        <v>412</v>
      </c>
      <c r="I70" s="5" t="s">
        <v>413</v>
      </c>
      <c r="J70" s="5" t="str">
        <f t="shared" si="11"/>
        <v>5mL</v>
      </c>
      <c r="K70" s="5" t="s">
        <v>244</v>
      </c>
      <c r="L70" s="5" t="str">
        <f t="shared" si="12"/>
        <v>管</v>
      </c>
      <c r="M70" s="5" t="str">
        <f t="shared" si="13"/>
        <v/>
      </c>
      <c r="N70" s="5" t="str">
        <f t="shared" si="14"/>
        <v/>
      </c>
      <c r="O70" s="5" t="s">
        <v>236</v>
      </c>
      <c r="P70" s="5" t="s">
        <v>245</v>
      </c>
      <c r="Q70" s="5" t="s">
        <v>161</v>
      </c>
      <c r="R70" s="4" t="s">
        <v>414</v>
      </c>
      <c r="S70" s="7">
        <v>211.9</v>
      </c>
      <c r="T70" s="7">
        <v>211.9</v>
      </c>
      <c r="U70" s="4" t="s">
        <v>172</v>
      </c>
      <c r="V70" s="4"/>
      <c r="W70" s="4" t="s">
        <v>238</v>
      </c>
      <c r="X70" s="4"/>
      <c r="Y70" s="4" t="s">
        <v>174</v>
      </c>
      <c r="Z70" s="8">
        <v>37785</v>
      </c>
      <c r="AA70" s="8"/>
      <c r="AB70" s="4" t="s">
        <v>239</v>
      </c>
      <c r="AC70" s="4" t="s">
        <v>123</v>
      </c>
      <c r="AD70" s="4"/>
      <c r="AE70" s="4"/>
      <c r="AF70" s="4"/>
      <c r="AG70" s="4"/>
      <c r="AH70" s="4"/>
      <c r="AI70" s="4"/>
      <c r="AJ70" s="4" t="s">
        <v>410</v>
      </c>
      <c r="AK70" s="4" t="s">
        <v>131</v>
      </c>
      <c r="AL70" s="4" t="s">
        <v>179</v>
      </c>
      <c r="AM70" s="4" t="s">
        <v>392</v>
      </c>
      <c r="AN70" s="4"/>
      <c r="AO70" s="4"/>
    </row>
    <row r="71" spans="1:41" ht="18.75">
      <c r="A71" s="6"/>
      <c r="B71" s="4" t="s">
        <v>415</v>
      </c>
      <c r="C71" s="5"/>
      <c r="D71" s="5" t="s">
        <v>416</v>
      </c>
      <c r="E71" s="5">
        <f>IF(ISERROR(FIND(入力シート➁!$B$3,D71)),"",ROW())</f>
        <v>71</v>
      </c>
      <c r="F71" s="5" t="str">
        <f t="shared" si="10"/>
        <v>コデインリン酸塩　10倍散（自家製剤）</v>
      </c>
      <c r="G71" s="5"/>
      <c r="H71" s="5" t="s">
        <v>206</v>
      </c>
      <c r="I71" s="12" t="s">
        <v>118</v>
      </c>
      <c r="J71" s="12" t="str">
        <f t="shared" si="11"/>
        <v/>
      </c>
      <c r="K71" s="12" t="s">
        <v>118</v>
      </c>
      <c r="L71" s="12" t="str">
        <f t="shared" si="12"/>
        <v>g</v>
      </c>
      <c r="M71" s="12" t="str">
        <f t="shared" si="13"/>
        <v/>
      </c>
      <c r="N71" s="12" t="str">
        <f t="shared" si="14"/>
        <v/>
      </c>
      <c r="O71" s="12" t="s">
        <v>181</v>
      </c>
      <c r="P71" s="12" t="s">
        <v>118</v>
      </c>
      <c r="Q71" s="12" t="s">
        <v>181</v>
      </c>
      <c r="R71" s="4" t="s">
        <v>414</v>
      </c>
      <c r="S71" s="7">
        <v>114.5</v>
      </c>
      <c r="T71" s="7">
        <v>114.5</v>
      </c>
      <c r="U71" s="4" t="s">
        <v>172</v>
      </c>
      <c r="V71" s="4"/>
      <c r="W71" s="4" t="s">
        <v>238</v>
      </c>
      <c r="X71" s="4"/>
      <c r="Y71" s="4" t="s">
        <v>174</v>
      </c>
      <c r="Z71" s="8">
        <v>37785</v>
      </c>
      <c r="AA71" s="8"/>
      <c r="AB71" s="4" t="s">
        <v>239</v>
      </c>
      <c r="AC71" s="4" t="s">
        <v>123</v>
      </c>
      <c r="AD71" s="4"/>
      <c r="AE71" s="4"/>
      <c r="AF71" s="4"/>
      <c r="AG71" s="4"/>
      <c r="AH71" s="4"/>
      <c r="AI71" s="4"/>
      <c r="AJ71" s="4" t="s">
        <v>415</v>
      </c>
      <c r="AK71" s="4" t="s">
        <v>131</v>
      </c>
      <c r="AL71" s="4" t="s">
        <v>179</v>
      </c>
      <c r="AM71" s="4" t="s">
        <v>392</v>
      </c>
      <c r="AN71" s="4"/>
      <c r="AO71" s="4"/>
    </row>
    <row r="72" spans="1:41" ht="18.75">
      <c r="A72" s="6"/>
      <c r="B72" s="4" t="s">
        <v>417</v>
      </c>
      <c r="C72" s="4" t="s">
        <v>115</v>
      </c>
      <c r="D72" s="4" t="s">
        <v>418</v>
      </c>
      <c r="E72" s="5">
        <f>IF(ISERROR(FIND(入力シート➁!$B$3,D72)),"",ROW())</f>
        <v>72</v>
      </c>
      <c r="F72" s="5" t="str">
        <f t="shared" si="10"/>
        <v>コデインリン酸塩散10%「タケダ」</v>
      </c>
      <c r="G72" s="4" t="s">
        <v>419</v>
      </c>
      <c r="H72" s="4" t="s">
        <v>195</v>
      </c>
      <c r="I72" s="5" t="s">
        <v>118</v>
      </c>
      <c r="J72" s="5" t="str">
        <f t="shared" si="11"/>
        <v/>
      </c>
      <c r="K72" s="5" t="s">
        <v>118</v>
      </c>
      <c r="L72" s="5" t="str">
        <f t="shared" si="12"/>
        <v>0%1g</v>
      </c>
      <c r="M72" s="5" t="str">
        <f t="shared" si="13"/>
        <v>g</v>
      </c>
      <c r="N72" s="5" t="str">
        <f t="shared" si="14"/>
        <v/>
      </c>
      <c r="O72" s="5" t="s">
        <v>181</v>
      </c>
      <c r="P72" s="5" t="s">
        <v>118</v>
      </c>
      <c r="Q72" s="5" t="s">
        <v>181</v>
      </c>
      <c r="R72" s="4" t="s">
        <v>414</v>
      </c>
      <c r="S72" s="7">
        <v>128.1</v>
      </c>
      <c r="T72" s="7">
        <v>128.1</v>
      </c>
      <c r="U72" s="4" t="s">
        <v>121</v>
      </c>
      <c r="V72" s="4"/>
      <c r="W72" s="4"/>
      <c r="X72" s="4"/>
      <c r="Y72" s="4" t="s">
        <v>174</v>
      </c>
      <c r="Z72" s="8"/>
      <c r="AA72" s="8"/>
      <c r="AB72" s="4"/>
      <c r="AC72" s="4" t="s">
        <v>123</v>
      </c>
      <c r="AD72" s="4"/>
      <c r="AE72" s="4"/>
      <c r="AF72" s="4" t="s">
        <v>137</v>
      </c>
      <c r="AG72" s="4"/>
      <c r="AH72" s="4"/>
      <c r="AI72" s="4"/>
      <c r="AJ72" s="4" t="s">
        <v>420</v>
      </c>
      <c r="AK72" s="4" t="s">
        <v>131</v>
      </c>
      <c r="AL72" s="4" t="s">
        <v>126</v>
      </c>
      <c r="AM72" s="4" t="s">
        <v>392</v>
      </c>
      <c r="AN72" s="4"/>
      <c r="AO72" s="4"/>
    </row>
    <row r="73" spans="1:41" ht="18.75">
      <c r="A73" s="6"/>
      <c r="B73" s="4" t="s">
        <v>421</v>
      </c>
      <c r="C73" s="4" t="s">
        <v>115</v>
      </c>
      <c r="D73" s="4" t="s">
        <v>422</v>
      </c>
      <c r="E73" s="5">
        <f>IF(ISERROR(FIND(入力シート➁!$B$3,D73)),"",ROW())</f>
        <v>73</v>
      </c>
      <c r="F73" s="5" t="str">
        <f t="shared" si="10"/>
        <v>コデインリン酸塩散10%「第一三共」</v>
      </c>
      <c r="G73" s="4" t="s">
        <v>419</v>
      </c>
      <c r="H73" s="4" t="s">
        <v>195</v>
      </c>
      <c r="I73" s="5" t="s">
        <v>118</v>
      </c>
      <c r="J73" s="5" t="str">
        <f t="shared" si="11"/>
        <v/>
      </c>
      <c r="K73" s="5" t="s">
        <v>118</v>
      </c>
      <c r="L73" s="5" t="str">
        <f t="shared" si="12"/>
        <v>0%1g</v>
      </c>
      <c r="M73" s="5" t="str">
        <f t="shared" si="13"/>
        <v>g</v>
      </c>
      <c r="N73" s="5" t="str">
        <f t="shared" si="14"/>
        <v/>
      </c>
      <c r="O73" s="5" t="s">
        <v>181</v>
      </c>
      <c r="P73" s="5" t="s">
        <v>118</v>
      </c>
      <c r="Q73" s="5" t="s">
        <v>181</v>
      </c>
      <c r="R73" s="4" t="s">
        <v>423</v>
      </c>
      <c r="S73" s="7">
        <v>236.1</v>
      </c>
      <c r="T73" s="7">
        <v>245.6</v>
      </c>
      <c r="U73" s="4" t="s">
        <v>172</v>
      </c>
      <c r="V73" s="4"/>
      <c r="W73" s="4"/>
      <c r="X73" s="4"/>
      <c r="Y73" s="4" t="s">
        <v>174</v>
      </c>
      <c r="Z73" s="8"/>
      <c r="AA73" s="8"/>
      <c r="AB73" s="4"/>
      <c r="AC73" s="4" t="s">
        <v>123</v>
      </c>
      <c r="AD73" s="4"/>
      <c r="AE73" s="4"/>
      <c r="AF73" s="4"/>
      <c r="AG73" s="4"/>
      <c r="AH73" s="4"/>
      <c r="AI73" s="4"/>
      <c r="AJ73" s="4" t="s">
        <v>424</v>
      </c>
      <c r="AK73" s="4" t="s">
        <v>131</v>
      </c>
      <c r="AL73" s="4" t="s">
        <v>179</v>
      </c>
      <c r="AM73" s="4" t="s">
        <v>425</v>
      </c>
      <c r="AN73" s="4"/>
      <c r="AO73" s="4"/>
    </row>
    <row r="74" spans="1:41" ht="18.75">
      <c r="A74" s="6"/>
      <c r="B74" s="4" t="s">
        <v>426</v>
      </c>
      <c r="C74" s="4" t="s">
        <v>115</v>
      </c>
      <c r="D74" s="4" t="s">
        <v>427</v>
      </c>
      <c r="E74" s="5">
        <f>IF(ISERROR(FIND(入力シート➁!$B$3,D74)),"",ROW())</f>
        <v>74</v>
      </c>
      <c r="F74" s="5" t="str">
        <f t="shared" si="10"/>
        <v>コデインリン酸塩錠20mg「タケダ」</v>
      </c>
      <c r="G74" s="4" t="s">
        <v>428</v>
      </c>
      <c r="H74" s="4" t="s">
        <v>300</v>
      </c>
      <c r="I74" s="5" t="s">
        <v>118</v>
      </c>
      <c r="J74" s="5" t="str">
        <f t="shared" si="11"/>
        <v/>
      </c>
      <c r="K74" s="5" t="s">
        <v>118</v>
      </c>
      <c r="L74" s="5" t="str">
        <f t="shared" si="12"/>
        <v>錠</v>
      </c>
      <c r="M74" s="5" t="str">
        <f t="shared" si="13"/>
        <v/>
      </c>
      <c r="N74" s="5" t="str">
        <f t="shared" si="14"/>
        <v/>
      </c>
      <c r="O74" s="5" t="s">
        <v>119</v>
      </c>
      <c r="P74" s="5" t="s">
        <v>118</v>
      </c>
      <c r="Q74" s="5" t="s">
        <v>119</v>
      </c>
      <c r="R74" s="4" t="s">
        <v>423</v>
      </c>
      <c r="S74" s="7">
        <v>632.4</v>
      </c>
      <c r="T74" s="7">
        <v>692.4</v>
      </c>
      <c r="U74" s="4" t="s">
        <v>172</v>
      </c>
      <c r="V74" s="4"/>
      <c r="W74" s="4"/>
      <c r="X74" s="4"/>
      <c r="Y74" s="4" t="s">
        <v>174</v>
      </c>
      <c r="Z74" s="8"/>
      <c r="AA74" s="8"/>
      <c r="AB74" s="4"/>
      <c r="AC74" s="4" t="s">
        <v>123</v>
      </c>
      <c r="AD74" s="4"/>
      <c r="AE74" s="4"/>
      <c r="AF74" s="4"/>
      <c r="AG74" s="4"/>
      <c r="AH74" s="4"/>
      <c r="AI74" s="4"/>
      <c r="AJ74" s="4" t="s">
        <v>429</v>
      </c>
      <c r="AK74" s="4" t="s">
        <v>131</v>
      </c>
      <c r="AL74" s="4" t="s">
        <v>179</v>
      </c>
      <c r="AM74" s="4" t="s">
        <v>425</v>
      </c>
      <c r="AN74" s="4"/>
      <c r="AO74" s="4"/>
    </row>
    <row r="75" spans="1:41" ht="18.75">
      <c r="A75" s="6"/>
      <c r="B75" s="4" t="s">
        <v>430</v>
      </c>
      <c r="C75" s="4" t="s">
        <v>115</v>
      </c>
      <c r="D75" s="4" t="s">
        <v>431</v>
      </c>
      <c r="E75" s="5">
        <f>IF(ISERROR(FIND(入力シート➁!$B$3,D75)),"",ROW())</f>
        <v>75</v>
      </c>
      <c r="F75" s="5" t="str">
        <f t="shared" si="10"/>
        <v>コデインリン酸塩錠20mg「第一三共」</v>
      </c>
      <c r="G75" s="4" t="s">
        <v>428</v>
      </c>
      <c r="H75" s="4" t="s">
        <v>300</v>
      </c>
      <c r="I75" s="5" t="s">
        <v>118</v>
      </c>
      <c r="J75" s="5" t="str">
        <f t="shared" si="11"/>
        <v/>
      </c>
      <c r="K75" s="5" t="s">
        <v>118</v>
      </c>
      <c r="L75" s="5" t="str">
        <f t="shared" si="12"/>
        <v>錠</v>
      </c>
      <c r="M75" s="5" t="str">
        <f t="shared" si="13"/>
        <v/>
      </c>
      <c r="N75" s="5" t="str">
        <f t="shared" si="14"/>
        <v/>
      </c>
      <c r="O75" s="5" t="s">
        <v>119</v>
      </c>
      <c r="P75" s="5" t="s">
        <v>118</v>
      </c>
      <c r="Q75" s="5" t="s">
        <v>119</v>
      </c>
      <c r="R75" s="4" t="s">
        <v>423</v>
      </c>
      <c r="S75" s="7">
        <v>1173.5999999999999</v>
      </c>
      <c r="T75" s="7">
        <v>1250</v>
      </c>
      <c r="U75" s="4" t="s">
        <v>172</v>
      </c>
      <c r="V75" s="4"/>
      <c r="W75" s="4"/>
      <c r="X75" s="4"/>
      <c r="Y75" s="4" t="s">
        <v>174</v>
      </c>
      <c r="Z75" s="8"/>
      <c r="AA75" s="8"/>
      <c r="AB75" s="4"/>
      <c r="AC75" s="4" t="s">
        <v>123</v>
      </c>
      <c r="AD75" s="4"/>
      <c r="AE75" s="4"/>
      <c r="AF75" s="4"/>
      <c r="AG75" s="4"/>
      <c r="AH75" s="4"/>
      <c r="AI75" s="4"/>
      <c r="AJ75" s="4" t="s">
        <v>432</v>
      </c>
      <c r="AK75" s="4" t="s">
        <v>131</v>
      </c>
      <c r="AL75" s="4" t="s">
        <v>179</v>
      </c>
      <c r="AM75" s="4" t="s">
        <v>425</v>
      </c>
      <c r="AN75" s="4"/>
      <c r="AO75" s="4"/>
    </row>
    <row r="76" spans="1:41" ht="18.75">
      <c r="A76" s="6"/>
      <c r="B76" s="4" t="s">
        <v>433</v>
      </c>
      <c r="C76" s="4" t="s">
        <v>115</v>
      </c>
      <c r="D76" s="4" t="s">
        <v>434</v>
      </c>
      <c r="E76" s="5">
        <f>IF(ISERROR(FIND(入力シート➁!$B$3,D76)),"",ROW())</f>
        <v>76</v>
      </c>
      <c r="F76" s="5" t="str">
        <f t="shared" si="10"/>
        <v>コデインリン酸塩水和物「タケダ」原末</v>
      </c>
      <c r="G76" s="4" t="s">
        <v>294</v>
      </c>
      <c r="H76" s="4" t="s">
        <v>206</v>
      </c>
      <c r="I76" s="5" t="s">
        <v>118</v>
      </c>
      <c r="J76" s="5" t="str">
        <f t="shared" si="11"/>
        <v/>
      </c>
      <c r="K76" s="5" t="s">
        <v>118</v>
      </c>
      <c r="L76" s="5" t="str">
        <f t="shared" si="12"/>
        <v>g</v>
      </c>
      <c r="M76" s="5" t="str">
        <f t="shared" si="13"/>
        <v/>
      </c>
      <c r="N76" s="5" t="str">
        <f t="shared" si="14"/>
        <v/>
      </c>
      <c r="O76" s="5" t="s">
        <v>181</v>
      </c>
      <c r="P76" s="5" t="s">
        <v>118</v>
      </c>
      <c r="Q76" s="5" t="s">
        <v>181</v>
      </c>
      <c r="R76" s="4" t="s">
        <v>435</v>
      </c>
      <c r="S76" s="7">
        <v>200.1</v>
      </c>
      <c r="T76" s="7">
        <v>200.1</v>
      </c>
      <c r="U76" s="4" t="s">
        <v>172</v>
      </c>
      <c r="V76" s="4"/>
      <c r="W76" s="4" t="s">
        <v>173</v>
      </c>
      <c r="X76" s="4"/>
      <c r="Y76" s="4" t="s">
        <v>174</v>
      </c>
      <c r="Z76" s="8">
        <v>44176</v>
      </c>
      <c r="AA76" s="8"/>
      <c r="AB76" s="4" t="s">
        <v>175</v>
      </c>
      <c r="AC76" s="4" t="s">
        <v>176</v>
      </c>
      <c r="AD76" s="4" t="s">
        <v>436</v>
      </c>
      <c r="AE76" s="4" t="s">
        <v>178</v>
      </c>
      <c r="AF76" s="4"/>
      <c r="AG76" s="4"/>
      <c r="AH76" s="4"/>
      <c r="AI76" s="4"/>
      <c r="AJ76" s="4" t="s">
        <v>433</v>
      </c>
      <c r="AK76" s="4" t="s">
        <v>131</v>
      </c>
      <c r="AL76" s="4" t="s">
        <v>179</v>
      </c>
      <c r="AM76" s="4" t="s">
        <v>425</v>
      </c>
      <c r="AN76" s="4"/>
      <c r="AO76" s="4"/>
    </row>
    <row r="77" spans="1:41" ht="18.75">
      <c r="A77" s="6"/>
      <c r="B77" s="4" t="s">
        <v>437</v>
      </c>
      <c r="C77" s="4" t="s">
        <v>115</v>
      </c>
      <c r="D77" s="4" t="s">
        <v>438</v>
      </c>
      <c r="E77" s="5">
        <f>IF(ISERROR(FIND(入力シート➁!$B$3,D77)),"",ROW())</f>
        <v>77</v>
      </c>
      <c r="F77" s="5" t="str">
        <f t="shared" si="10"/>
        <v>コデインリン酸塩水和物「第一三共」原末</v>
      </c>
      <c r="G77" s="4" t="s">
        <v>294</v>
      </c>
      <c r="H77" s="4" t="s">
        <v>206</v>
      </c>
      <c r="I77" s="5" t="s">
        <v>118</v>
      </c>
      <c r="J77" s="5" t="str">
        <f t="shared" si="11"/>
        <v/>
      </c>
      <c r="K77" s="5" t="s">
        <v>118</v>
      </c>
      <c r="L77" s="5" t="str">
        <f t="shared" si="12"/>
        <v>g</v>
      </c>
      <c r="M77" s="5" t="str">
        <f t="shared" si="13"/>
        <v/>
      </c>
      <c r="N77" s="5" t="str">
        <f t="shared" si="14"/>
        <v/>
      </c>
      <c r="O77" s="5" t="s">
        <v>181</v>
      </c>
      <c r="P77" s="5" t="s">
        <v>118</v>
      </c>
      <c r="Q77" s="5" t="s">
        <v>181</v>
      </c>
      <c r="R77" s="4" t="s">
        <v>435</v>
      </c>
      <c r="S77" s="7">
        <v>400.1</v>
      </c>
      <c r="T77" s="7">
        <v>400.1</v>
      </c>
      <c r="U77" s="4" t="s">
        <v>172</v>
      </c>
      <c r="V77" s="4"/>
      <c r="W77" s="4" t="s">
        <v>173</v>
      </c>
      <c r="X77" s="4"/>
      <c r="Y77" s="4" t="s">
        <v>174</v>
      </c>
      <c r="Z77" s="8">
        <v>37078</v>
      </c>
      <c r="AA77" s="8">
        <v>45382</v>
      </c>
      <c r="AB77" s="4" t="s">
        <v>175</v>
      </c>
      <c r="AC77" s="4" t="s">
        <v>176</v>
      </c>
      <c r="AD77" s="4" t="s">
        <v>439</v>
      </c>
      <c r="AE77" s="4" t="s">
        <v>178</v>
      </c>
      <c r="AF77" s="4"/>
      <c r="AG77" s="4"/>
      <c r="AH77" s="4"/>
      <c r="AI77" s="4"/>
      <c r="AJ77" s="4" t="s">
        <v>437</v>
      </c>
      <c r="AK77" s="4" t="s">
        <v>131</v>
      </c>
      <c r="AL77" s="4" t="s">
        <v>179</v>
      </c>
      <c r="AM77" s="4" t="s">
        <v>425</v>
      </c>
      <c r="AN77" s="4"/>
      <c r="AO77" s="4"/>
    </row>
    <row r="78" spans="1:41" ht="18.75">
      <c r="A78" s="6"/>
      <c r="B78" s="4" t="s">
        <v>440</v>
      </c>
      <c r="C78" s="4" t="s">
        <v>115</v>
      </c>
      <c r="D78" s="4" t="s">
        <v>441</v>
      </c>
      <c r="E78" s="5">
        <f>IF(ISERROR(FIND(入力シート➁!$B$3,D78)),"",ROW())</f>
        <v>78</v>
      </c>
      <c r="F78" s="5" t="str">
        <f t="shared" si="10"/>
        <v>ジヒドロコデインリン酸塩「タケダ」原末</v>
      </c>
      <c r="G78" s="4" t="s">
        <v>314</v>
      </c>
      <c r="H78" s="4" t="s">
        <v>206</v>
      </c>
      <c r="I78" s="5" t="s">
        <v>118</v>
      </c>
      <c r="J78" s="5" t="str">
        <f t="shared" si="11"/>
        <v/>
      </c>
      <c r="K78" s="5" t="s">
        <v>118</v>
      </c>
      <c r="L78" s="5" t="str">
        <f t="shared" si="12"/>
        <v>g</v>
      </c>
      <c r="M78" s="5" t="str">
        <f t="shared" si="13"/>
        <v/>
      </c>
      <c r="N78" s="5" t="str">
        <f t="shared" si="14"/>
        <v/>
      </c>
      <c r="O78" s="5" t="s">
        <v>181</v>
      </c>
      <c r="P78" s="5" t="s">
        <v>118</v>
      </c>
      <c r="Q78" s="5" t="s">
        <v>181</v>
      </c>
      <c r="R78" s="4" t="s">
        <v>435</v>
      </c>
      <c r="S78" s="7">
        <v>528.29999999999995</v>
      </c>
      <c r="T78" s="7">
        <v>528.29999999999995</v>
      </c>
      <c r="U78" s="4" t="s">
        <v>172</v>
      </c>
      <c r="V78" s="4"/>
      <c r="W78" s="4" t="s">
        <v>173</v>
      </c>
      <c r="X78" s="4"/>
      <c r="Y78" s="4" t="s">
        <v>174</v>
      </c>
      <c r="Z78" s="8">
        <v>44176</v>
      </c>
      <c r="AA78" s="8"/>
      <c r="AB78" s="4" t="s">
        <v>175</v>
      </c>
      <c r="AC78" s="4" t="s">
        <v>176</v>
      </c>
      <c r="AD78" s="4" t="s">
        <v>442</v>
      </c>
      <c r="AE78" s="4" t="s">
        <v>178</v>
      </c>
      <c r="AF78" s="4"/>
      <c r="AG78" s="4"/>
      <c r="AH78" s="4"/>
      <c r="AI78" s="4"/>
      <c r="AJ78" s="4" t="s">
        <v>440</v>
      </c>
      <c r="AK78" s="4" t="s">
        <v>131</v>
      </c>
      <c r="AL78" s="4" t="s">
        <v>179</v>
      </c>
      <c r="AM78" s="4" t="s">
        <v>425</v>
      </c>
      <c r="AN78" s="4"/>
      <c r="AO78" s="4"/>
    </row>
    <row r="79" spans="1:41" ht="18.75">
      <c r="A79" s="6"/>
      <c r="B79" s="4" t="s">
        <v>443</v>
      </c>
      <c r="C79" s="4" t="s">
        <v>115</v>
      </c>
      <c r="D79" s="4" t="s">
        <v>444</v>
      </c>
      <c r="E79" s="5">
        <f>IF(ISERROR(FIND(入力シート➁!$B$3,D79)),"",ROW())</f>
        <v>79</v>
      </c>
      <c r="F79" s="5" t="str">
        <f t="shared" si="10"/>
        <v>ジヒドロコデインリン酸塩「第一三共」原末</v>
      </c>
      <c r="G79" s="4" t="s">
        <v>314</v>
      </c>
      <c r="H79" s="4" t="s">
        <v>206</v>
      </c>
      <c r="I79" s="5" t="s">
        <v>118</v>
      </c>
      <c r="J79" s="5" t="str">
        <f t="shared" si="11"/>
        <v/>
      </c>
      <c r="K79" s="5" t="s">
        <v>118</v>
      </c>
      <c r="L79" s="5" t="str">
        <f t="shared" si="12"/>
        <v>g</v>
      </c>
      <c r="M79" s="5" t="str">
        <f t="shared" si="13"/>
        <v/>
      </c>
      <c r="N79" s="5" t="str">
        <f t="shared" si="14"/>
        <v/>
      </c>
      <c r="O79" s="5" t="s">
        <v>181</v>
      </c>
      <c r="P79" s="5" t="s">
        <v>118</v>
      </c>
      <c r="Q79" s="5" t="s">
        <v>181</v>
      </c>
      <c r="R79" s="4" t="s">
        <v>435</v>
      </c>
      <c r="S79" s="7">
        <v>1052.2</v>
      </c>
      <c r="T79" s="7">
        <v>1052.2</v>
      </c>
      <c r="U79" s="4" t="s">
        <v>172</v>
      </c>
      <c r="V79" s="4"/>
      <c r="W79" s="4" t="s">
        <v>173</v>
      </c>
      <c r="X79" s="4"/>
      <c r="Y79" s="4" t="s">
        <v>174</v>
      </c>
      <c r="Z79" s="8">
        <v>37078</v>
      </c>
      <c r="AA79" s="8">
        <v>45382</v>
      </c>
      <c r="AB79" s="4" t="s">
        <v>175</v>
      </c>
      <c r="AC79" s="4" t="s">
        <v>176</v>
      </c>
      <c r="AD79" s="4" t="s">
        <v>445</v>
      </c>
      <c r="AE79" s="4" t="s">
        <v>178</v>
      </c>
      <c r="AF79" s="4"/>
      <c r="AG79" s="4"/>
      <c r="AH79" s="4"/>
      <c r="AI79" s="4"/>
      <c r="AJ79" s="4" t="s">
        <v>443</v>
      </c>
      <c r="AK79" s="4" t="s">
        <v>131</v>
      </c>
      <c r="AL79" s="4" t="s">
        <v>179</v>
      </c>
      <c r="AM79" s="4" t="s">
        <v>425</v>
      </c>
      <c r="AN79" s="4"/>
      <c r="AO79" s="4"/>
    </row>
    <row r="80" spans="1:41" ht="18.75">
      <c r="A80" s="6"/>
      <c r="B80" s="4" t="s">
        <v>446</v>
      </c>
      <c r="C80" s="4" t="s">
        <v>115</v>
      </c>
      <c r="D80" s="4" t="s">
        <v>447</v>
      </c>
      <c r="E80" s="5">
        <f>IF(ISERROR(FIND(入力シート➁!$B$3,D80)),"",ROW())</f>
        <v>80</v>
      </c>
      <c r="F80" s="5" t="str">
        <f t="shared" si="10"/>
        <v>ジヒドロコデインリン酸塩散10%「タケダ」</v>
      </c>
      <c r="G80" s="4" t="s">
        <v>448</v>
      </c>
      <c r="H80" s="4" t="s">
        <v>195</v>
      </c>
      <c r="I80" s="5" t="s">
        <v>118</v>
      </c>
      <c r="J80" s="5" t="str">
        <f t="shared" si="11"/>
        <v/>
      </c>
      <c r="K80" s="5" t="s">
        <v>118</v>
      </c>
      <c r="L80" s="5" t="str">
        <f t="shared" si="12"/>
        <v>0%1g</v>
      </c>
      <c r="M80" s="5" t="str">
        <f t="shared" si="13"/>
        <v>g</v>
      </c>
      <c r="N80" s="5" t="str">
        <f t="shared" si="14"/>
        <v/>
      </c>
      <c r="O80" s="5" t="s">
        <v>181</v>
      </c>
      <c r="P80" s="5" t="s">
        <v>118</v>
      </c>
      <c r="Q80" s="5" t="s">
        <v>181</v>
      </c>
      <c r="R80" s="4" t="s">
        <v>200</v>
      </c>
      <c r="S80" s="7">
        <v>245.6</v>
      </c>
      <c r="T80" s="7">
        <v>245.6</v>
      </c>
      <c r="U80" s="4" t="s">
        <v>172</v>
      </c>
      <c r="V80" s="4"/>
      <c r="W80" s="4" t="s">
        <v>238</v>
      </c>
      <c r="X80" s="4"/>
      <c r="Y80" s="4" t="s">
        <v>174</v>
      </c>
      <c r="Z80" s="8">
        <v>32463</v>
      </c>
      <c r="AA80" s="8"/>
      <c r="AB80" s="4"/>
      <c r="AC80" s="4" t="s">
        <v>123</v>
      </c>
      <c r="AD80" s="4"/>
      <c r="AE80" s="4"/>
      <c r="AF80" s="4" t="s">
        <v>137</v>
      </c>
      <c r="AG80" s="4"/>
      <c r="AH80" s="4"/>
      <c r="AI80" s="4"/>
      <c r="AJ80" s="4" t="s">
        <v>446</v>
      </c>
      <c r="AK80" s="4" t="s">
        <v>131</v>
      </c>
      <c r="AL80" s="4" t="s">
        <v>179</v>
      </c>
      <c r="AM80" s="4" t="s">
        <v>425</v>
      </c>
      <c r="AN80" s="4"/>
      <c r="AO80" s="4"/>
    </row>
    <row r="81" spans="1:41" ht="18.75">
      <c r="A81" s="6"/>
      <c r="B81" s="4" t="s">
        <v>449</v>
      </c>
      <c r="C81" s="4" t="s">
        <v>115</v>
      </c>
      <c r="D81" s="4" t="s">
        <v>450</v>
      </c>
      <c r="E81" s="5">
        <f>IF(ISERROR(FIND(入力シート➁!$B$3,D81)),"",ROW())</f>
        <v>81</v>
      </c>
      <c r="F81" s="5" t="str">
        <f t="shared" si="10"/>
        <v>ジヒドロコデインリン酸塩散10%「第一三共」</v>
      </c>
      <c r="G81" s="4" t="s">
        <v>448</v>
      </c>
      <c r="H81" s="4" t="s">
        <v>195</v>
      </c>
      <c r="I81" s="5" t="s">
        <v>118</v>
      </c>
      <c r="J81" s="5" t="str">
        <f t="shared" si="11"/>
        <v/>
      </c>
      <c r="K81" s="5" t="s">
        <v>118</v>
      </c>
      <c r="L81" s="5" t="str">
        <f t="shared" si="12"/>
        <v>0%1g</v>
      </c>
      <c r="M81" s="5" t="str">
        <f t="shared" si="13"/>
        <v>g</v>
      </c>
      <c r="N81" s="5" t="str">
        <f t="shared" si="14"/>
        <v/>
      </c>
      <c r="O81" s="5" t="s">
        <v>181</v>
      </c>
      <c r="P81" s="5" t="s">
        <v>118</v>
      </c>
      <c r="Q81" s="5" t="s">
        <v>181</v>
      </c>
      <c r="R81" s="4" t="s">
        <v>200</v>
      </c>
      <c r="S81" s="7">
        <v>713.5</v>
      </c>
      <c r="T81" s="7">
        <v>713.5</v>
      </c>
      <c r="U81" s="4" t="s">
        <v>172</v>
      </c>
      <c r="V81" s="4"/>
      <c r="W81" s="4" t="s">
        <v>238</v>
      </c>
      <c r="X81" s="4"/>
      <c r="Y81" s="4" t="s">
        <v>174</v>
      </c>
      <c r="Z81" s="8">
        <v>33025</v>
      </c>
      <c r="AA81" s="8"/>
      <c r="AB81" s="4"/>
      <c r="AC81" s="4" t="s">
        <v>123</v>
      </c>
      <c r="AD81" s="4"/>
      <c r="AE81" s="4"/>
      <c r="AF81" s="4" t="s">
        <v>137</v>
      </c>
      <c r="AG81" s="4"/>
      <c r="AH81" s="4"/>
      <c r="AI81" s="4"/>
      <c r="AJ81" s="4" t="s">
        <v>449</v>
      </c>
      <c r="AK81" s="4" t="s">
        <v>131</v>
      </c>
      <c r="AL81" s="4" t="s">
        <v>179</v>
      </c>
      <c r="AM81" s="4" t="s">
        <v>425</v>
      </c>
      <c r="AN81" s="4"/>
      <c r="AO81" s="4"/>
    </row>
    <row r="82" spans="1:41" ht="18.75">
      <c r="A82" s="6"/>
      <c r="B82" s="4" t="s">
        <v>451</v>
      </c>
      <c r="C82" s="4" t="s">
        <v>115</v>
      </c>
      <c r="D82" s="4" t="s">
        <v>452</v>
      </c>
      <c r="E82" s="5">
        <f>IF(ISERROR(FIND(入力シート➁!$B$3,D82)),"",ROW())</f>
        <v>82</v>
      </c>
      <c r="F82" s="5" t="str">
        <f t="shared" si="10"/>
        <v>タペンタ錠100mg</v>
      </c>
      <c r="G82" s="4" t="s">
        <v>453</v>
      </c>
      <c r="H82" s="4" t="s">
        <v>454</v>
      </c>
      <c r="I82" s="5" t="s">
        <v>118</v>
      </c>
      <c r="J82" s="5" t="str">
        <f t="shared" si="11"/>
        <v/>
      </c>
      <c r="K82" s="5" t="s">
        <v>118</v>
      </c>
      <c r="L82" s="5" t="str">
        <f t="shared" si="12"/>
        <v>00mg1錠</v>
      </c>
      <c r="M82" s="5" t="str">
        <f t="shared" si="13"/>
        <v>錠</v>
      </c>
      <c r="N82" s="5" t="str">
        <f t="shared" si="14"/>
        <v/>
      </c>
      <c r="O82" s="5" t="s">
        <v>119</v>
      </c>
      <c r="P82" s="5" t="s">
        <v>118</v>
      </c>
      <c r="Q82" s="5" t="s">
        <v>119</v>
      </c>
      <c r="R82" s="4" t="s">
        <v>200</v>
      </c>
      <c r="S82" s="7">
        <v>1288.0999999999999</v>
      </c>
      <c r="T82" s="7">
        <v>1288.0999999999999</v>
      </c>
      <c r="U82" s="4" t="s">
        <v>172</v>
      </c>
      <c r="V82" s="4"/>
      <c r="W82" s="4" t="s">
        <v>238</v>
      </c>
      <c r="X82" s="4"/>
      <c r="Y82" s="4" t="s">
        <v>174</v>
      </c>
      <c r="Z82" s="8">
        <v>34523</v>
      </c>
      <c r="AA82" s="8"/>
      <c r="AB82" s="4"/>
      <c r="AC82" s="4" t="s">
        <v>123</v>
      </c>
      <c r="AD82" s="4"/>
      <c r="AE82" s="4"/>
      <c r="AF82" s="4" t="s">
        <v>137</v>
      </c>
      <c r="AG82" s="4"/>
      <c r="AH82" s="4"/>
      <c r="AI82" s="4"/>
      <c r="AJ82" s="4" t="s">
        <v>451</v>
      </c>
      <c r="AK82" s="4" t="s">
        <v>131</v>
      </c>
      <c r="AL82" s="4" t="s">
        <v>179</v>
      </c>
      <c r="AM82" s="4" t="s">
        <v>425</v>
      </c>
      <c r="AN82" s="4"/>
      <c r="AO82" s="4"/>
    </row>
    <row r="83" spans="1:41" ht="18.75">
      <c r="A83" s="6"/>
      <c r="B83" s="4" t="s">
        <v>455</v>
      </c>
      <c r="C83" s="4" t="s">
        <v>115</v>
      </c>
      <c r="D83" s="4" t="s">
        <v>456</v>
      </c>
      <c r="E83" s="5">
        <f>IF(ISERROR(FIND(入力シート➁!$B$3,D83)),"",ROW())</f>
        <v>83</v>
      </c>
      <c r="F83" s="5" t="str">
        <f t="shared" si="10"/>
        <v>タペンタ錠25mg</v>
      </c>
      <c r="G83" s="4" t="s">
        <v>453</v>
      </c>
      <c r="H83" s="4" t="s">
        <v>457</v>
      </c>
      <c r="I83" s="5" t="s">
        <v>118</v>
      </c>
      <c r="J83" s="5" t="str">
        <f t="shared" si="11"/>
        <v/>
      </c>
      <c r="K83" s="5" t="s">
        <v>118</v>
      </c>
      <c r="L83" s="5" t="str">
        <f t="shared" si="12"/>
        <v>錠</v>
      </c>
      <c r="M83" s="5" t="str">
        <f t="shared" si="13"/>
        <v/>
      </c>
      <c r="N83" s="5" t="str">
        <f t="shared" si="14"/>
        <v/>
      </c>
      <c r="O83" s="5" t="s">
        <v>119</v>
      </c>
      <c r="P83" s="5" t="s">
        <v>118</v>
      </c>
      <c r="Q83" s="5" t="s">
        <v>119</v>
      </c>
      <c r="R83" s="4" t="s">
        <v>120</v>
      </c>
      <c r="S83" s="4">
        <v>279</v>
      </c>
      <c r="T83" s="4">
        <v>299</v>
      </c>
      <c r="U83" s="4" t="s">
        <v>121</v>
      </c>
      <c r="V83" s="4"/>
      <c r="W83" s="4"/>
      <c r="X83" s="4"/>
      <c r="Y83" s="4"/>
      <c r="Z83" s="8"/>
      <c r="AA83" s="8"/>
      <c r="AB83" s="4"/>
      <c r="AC83" s="4" t="s">
        <v>123</v>
      </c>
      <c r="AD83" s="4"/>
      <c r="AE83" s="4"/>
      <c r="AF83" s="4"/>
      <c r="AG83" s="4"/>
      <c r="AH83" s="4"/>
      <c r="AI83" s="4"/>
      <c r="AJ83" s="4" t="s">
        <v>458</v>
      </c>
      <c r="AK83" s="4" t="s">
        <v>131</v>
      </c>
      <c r="AL83" s="4" t="s">
        <v>459</v>
      </c>
      <c r="AM83" s="4" t="s">
        <v>132</v>
      </c>
      <c r="AN83" s="4"/>
      <c r="AO83" s="4"/>
    </row>
    <row r="84" spans="1:41" ht="18.75">
      <c r="A84" s="6"/>
      <c r="B84" s="4" t="s">
        <v>460</v>
      </c>
      <c r="C84" s="4" t="s">
        <v>115</v>
      </c>
      <c r="D84" s="4" t="s">
        <v>461</v>
      </c>
      <c r="E84" s="5">
        <f>IF(ISERROR(FIND(入力シート➁!$B$3,D84)),"",ROW())</f>
        <v>84</v>
      </c>
      <c r="F84" s="5" t="str">
        <f t="shared" si="10"/>
        <v>タペンタ錠50mg</v>
      </c>
      <c r="G84" s="4" t="s">
        <v>453</v>
      </c>
      <c r="H84" s="4" t="s">
        <v>462</v>
      </c>
      <c r="I84" s="5" t="s">
        <v>118</v>
      </c>
      <c r="J84" s="5" t="str">
        <f t="shared" si="11"/>
        <v/>
      </c>
      <c r="K84" s="5" t="s">
        <v>118</v>
      </c>
      <c r="L84" s="5" t="str">
        <f t="shared" si="12"/>
        <v>錠</v>
      </c>
      <c r="M84" s="5" t="str">
        <f t="shared" si="13"/>
        <v/>
      </c>
      <c r="N84" s="5" t="str">
        <f t="shared" si="14"/>
        <v/>
      </c>
      <c r="O84" s="5" t="s">
        <v>119</v>
      </c>
      <c r="P84" s="5" t="s">
        <v>118</v>
      </c>
      <c r="Q84" s="5" t="s">
        <v>119</v>
      </c>
      <c r="R84" s="4" t="s">
        <v>147</v>
      </c>
      <c r="S84" s="4">
        <v>145</v>
      </c>
      <c r="T84" s="4">
        <v>151</v>
      </c>
      <c r="U84" s="4" t="s">
        <v>172</v>
      </c>
      <c r="V84" s="4"/>
      <c r="W84" s="4" t="s">
        <v>173</v>
      </c>
      <c r="X84" s="4"/>
      <c r="Y84" s="4" t="s">
        <v>122</v>
      </c>
      <c r="Z84" s="8">
        <v>43630</v>
      </c>
      <c r="AA84" s="8"/>
      <c r="AB84" s="4" t="s">
        <v>175</v>
      </c>
      <c r="AC84" s="4" t="s">
        <v>123</v>
      </c>
      <c r="AD84" s="4"/>
      <c r="AE84" s="4"/>
      <c r="AF84" s="4"/>
      <c r="AG84" s="4"/>
      <c r="AH84" s="4"/>
      <c r="AI84" s="4"/>
      <c r="AJ84" s="4" t="s">
        <v>460</v>
      </c>
      <c r="AK84" s="4" t="s">
        <v>125</v>
      </c>
      <c r="AL84" s="4" t="s">
        <v>463</v>
      </c>
      <c r="AM84" s="4" t="s">
        <v>180</v>
      </c>
      <c r="AN84" s="4"/>
      <c r="AO84" s="4"/>
    </row>
    <row r="85" spans="1:41" ht="18.75">
      <c r="A85" s="6"/>
      <c r="B85" s="4" t="s">
        <v>464</v>
      </c>
      <c r="C85" s="4" t="s">
        <v>219</v>
      </c>
      <c r="D85" s="4" t="s">
        <v>465</v>
      </c>
      <c r="E85" s="5">
        <f>IF(ISERROR(FIND(入力シート➁!$B$3,D85)),"",ROW())</f>
        <v>85</v>
      </c>
      <c r="F85" s="5" t="str">
        <f t="shared" si="10"/>
        <v>デュロテップMTパッチ12.6mg</v>
      </c>
      <c r="G85" s="4" t="s">
        <v>466</v>
      </c>
      <c r="H85" s="4" t="s">
        <v>467</v>
      </c>
      <c r="I85" s="5" t="s">
        <v>118</v>
      </c>
      <c r="J85" s="5" t="str">
        <f t="shared" si="11"/>
        <v/>
      </c>
      <c r="K85" s="5" t="s">
        <v>118</v>
      </c>
      <c r="L85" s="5" t="str">
        <f t="shared" si="12"/>
        <v>2.6mg1枚</v>
      </c>
      <c r="M85" s="5" t="str">
        <f t="shared" si="13"/>
        <v>枚</v>
      </c>
      <c r="N85" s="5" t="str">
        <f t="shared" si="14"/>
        <v/>
      </c>
      <c r="O85" s="5" t="s">
        <v>149</v>
      </c>
      <c r="P85" s="5" t="s">
        <v>118</v>
      </c>
      <c r="Q85" s="5" t="s">
        <v>149</v>
      </c>
      <c r="R85" s="4" t="s">
        <v>200</v>
      </c>
      <c r="S85" s="4">
        <v>292</v>
      </c>
      <c r="T85" s="4">
        <v>300</v>
      </c>
      <c r="U85" s="4" t="s">
        <v>172</v>
      </c>
      <c r="V85" s="4"/>
      <c r="W85" s="4" t="s">
        <v>201</v>
      </c>
      <c r="X85" s="4"/>
      <c r="Y85" s="4" t="s">
        <v>122</v>
      </c>
      <c r="Z85" s="8">
        <v>41016</v>
      </c>
      <c r="AA85" s="8"/>
      <c r="AB85" s="4" t="s">
        <v>202</v>
      </c>
      <c r="AC85" s="4" t="s">
        <v>123</v>
      </c>
      <c r="AD85" s="4"/>
      <c r="AE85" s="4"/>
      <c r="AF85" s="4"/>
      <c r="AG85" s="4"/>
      <c r="AH85" s="4"/>
      <c r="AI85" s="4"/>
      <c r="AJ85" s="4" t="s">
        <v>464</v>
      </c>
      <c r="AK85" s="4" t="s">
        <v>125</v>
      </c>
      <c r="AL85" s="4" t="s">
        <v>463</v>
      </c>
      <c r="AM85" s="4" t="s">
        <v>180</v>
      </c>
      <c r="AN85" s="4"/>
      <c r="AO85" s="4"/>
    </row>
    <row r="86" spans="1:41" ht="18.75">
      <c r="A86" s="6"/>
      <c r="B86" s="4" t="s">
        <v>468</v>
      </c>
      <c r="C86" s="4" t="s">
        <v>219</v>
      </c>
      <c r="D86" s="4" t="s">
        <v>469</v>
      </c>
      <c r="E86" s="5">
        <f>IF(ISERROR(FIND(入力シート➁!$B$3,D86)),"",ROW())</f>
        <v>86</v>
      </c>
      <c r="F86" s="5" t="str">
        <f t="shared" si="10"/>
        <v>デュロテップMTパッチ16.8mg</v>
      </c>
      <c r="G86" s="4" t="s">
        <v>466</v>
      </c>
      <c r="H86" s="4" t="s">
        <v>470</v>
      </c>
      <c r="I86" s="5" t="s">
        <v>118</v>
      </c>
      <c r="J86" s="5" t="str">
        <f t="shared" si="11"/>
        <v/>
      </c>
      <c r="K86" s="5" t="s">
        <v>118</v>
      </c>
      <c r="L86" s="5" t="str">
        <f t="shared" si="12"/>
        <v>6.8mg1枚</v>
      </c>
      <c r="M86" s="5" t="str">
        <f t="shared" si="13"/>
        <v>枚</v>
      </c>
      <c r="N86" s="5" t="str">
        <f t="shared" si="14"/>
        <v/>
      </c>
      <c r="O86" s="5" t="s">
        <v>149</v>
      </c>
      <c r="P86" s="5" t="s">
        <v>118</v>
      </c>
      <c r="Q86" s="5" t="s">
        <v>149</v>
      </c>
      <c r="R86" s="4" t="s">
        <v>147</v>
      </c>
      <c r="S86" s="4">
        <v>677</v>
      </c>
      <c r="T86" s="4">
        <v>704</v>
      </c>
      <c r="U86" s="4" t="s">
        <v>172</v>
      </c>
      <c r="V86" s="4"/>
      <c r="W86" s="4" t="s">
        <v>173</v>
      </c>
      <c r="X86" s="4"/>
      <c r="Y86" s="4" t="s">
        <v>122</v>
      </c>
      <c r="Z86" s="8">
        <v>43630</v>
      </c>
      <c r="AA86" s="8"/>
      <c r="AB86" s="4" t="s">
        <v>175</v>
      </c>
      <c r="AC86" s="4" t="s">
        <v>123</v>
      </c>
      <c r="AD86" s="4"/>
      <c r="AE86" s="4"/>
      <c r="AF86" s="4"/>
      <c r="AG86" s="4"/>
      <c r="AH86" s="4"/>
      <c r="AI86" s="4"/>
      <c r="AJ86" s="4" t="s">
        <v>468</v>
      </c>
      <c r="AK86" s="4" t="s">
        <v>125</v>
      </c>
      <c r="AL86" s="4" t="s">
        <v>463</v>
      </c>
      <c r="AM86" s="4" t="s">
        <v>180</v>
      </c>
      <c r="AN86" s="4"/>
      <c r="AO86" s="4"/>
    </row>
    <row r="87" spans="1:41" ht="18.75">
      <c r="A87" s="6"/>
      <c r="B87" s="4" t="s">
        <v>471</v>
      </c>
      <c r="C87" s="4" t="s">
        <v>219</v>
      </c>
      <c r="D87" s="4" t="s">
        <v>472</v>
      </c>
      <c r="E87" s="5">
        <f>IF(ISERROR(FIND(入力シート➁!$B$3,D87)),"",ROW())</f>
        <v>87</v>
      </c>
      <c r="F87" s="5" t="str">
        <f t="shared" si="10"/>
        <v>デュロテップMTパッチ2.1mg</v>
      </c>
      <c r="G87" s="4" t="s">
        <v>466</v>
      </c>
      <c r="H87" s="4" t="s">
        <v>473</v>
      </c>
      <c r="I87" s="5" t="s">
        <v>118</v>
      </c>
      <c r="J87" s="5" t="str">
        <f t="shared" si="11"/>
        <v/>
      </c>
      <c r="K87" s="5" t="s">
        <v>118</v>
      </c>
      <c r="L87" s="5" t="str">
        <f t="shared" si="12"/>
        <v>mg1枚</v>
      </c>
      <c r="M87" s="5" t="str">
        <f t="shared" si="13"/>
        <v>枚</v>
      </c>
      <c r="N87" s="5" t="str">
        <f t="shared" si="14"/>
        <v/>
      </c>
      <c r="O87" s="5" t="s">
        <v>149</v>
      </c>
      <c r="P87" s="5" t="s">
        <v>118</v>
      </c>
      <c r="Q87" s="5" t="s">
        <v>149</v>
      </c>
      <c r="R87" s="4" t="s">
        <v>200</v>
      </c>
      <c r="S87" s="4">
        <v>1397</v>
      </c>
      <c r="T87" s="4">
        <v>1435</v>
      </c>
      <c r="U87" s="4" t="s">
        <v>172</v>
      </c>
      <c r="V87" s="4"/>
      <c r="W87" s="4" t="s">
        <v>201</v>
      </c>
      <c r="X87" s="4"/>
      <c r="Y87" s="4" t="s">
        <v>122</v>
      </c>
      <c r="Z87" s="8">
        <v>41016</v>
      </c>
      <c r="AA87" s="8"/>
      <c r="AB87" s="4" t="s">
        <v>202</v>
      </c>
      <c r="AC87" s="4" t="s">
        <v>123</v>
      </c>
      <c r="AD87" s="4"/>
      <c r="AE87" s="4"/>
      <c r="AF87" s="4"/>
      <c r="AG87" s="4"/>
      <c r="AH87" s="4"/>
      <c r="AI87" s="4"/>
      <c r="AJ87" s="4" t="s">
        <v>471</v>
      </c>
      <c r="AK87" s="4" t="s">
        <v>125</v>
      </c>
      <c r="AL87" s="4" t="s">
        <v>463</v>
      </c>
      <c r="AM87" s="4" t="s">
        <v>180</v>
      </c>
      <c r="AN87" s="4"/>
      <c r="AO87" s="4"/>
    </row>
    <row r="88" spans="1:41" ht="18.75">
      <c r="A88" s="6"/>
      <c r="B88" s="4" t="s">
        <v>474</v>
      </c>
      <c r="C88" s="4" t="s">
        <v>219</v>
      </c>
      <c r="D88" s="4" t="s">
        <v>475</v>
      </c>
      <c r="E88" s="5">
        <f>IF(ISERROR(FIND(入力シート➁!$B$3,D88)),"",ROW())</f>
        <v>88</v>
      </c>
      <c r="F88" s="5" t="str">
        <f t="shared" si="10"/>
        <v>デュロテップMTパッチ4.2mg</v>
      </c>
      <c r="G88" s="4" t="s">
        <v>466</v>
      </c>
      <c r="H88" s="4" t="s">
        <v>476</v>
      </c>
      <c r="I88" s="5" t="s">
        <v>118</v>
      </c>
      <c r="J88" s="5" t="str">
        <f t="shared" si="11"/>
        <v/>
      </c>
      <c r="K88" s="5" t="s">
        <v>118</v>
      </c>
      <c r="L88" s="5" t="str">
        <f t="shared" si="12"/>
        <v>枚</v>
      </c>
      <c r="M88" s="5" t="str">
        <f t="shared" si="13"/>
        <v/>
      </c>
      <c r="N88" s="5" t="str">
        <f t="shared" si="14"/>
        <v/>
      </c>
      <c r="O88" s="5" t="s">
        <v>149</v>
      </c>
      <c r="P88" s="5" t="s">
        <v>118</v>
      </c>
      <c r="Q88" s="5" t="s">
        <v>149</v>
      </c>
      <c r="R88" s="4" t="s">
        <v>147</v>
      </c>
      <c r="S88" s="4">
        <v>718</v>
      </c>
      <c r="T88" s="4">
        <v>718</v>
      </c>
      <c r="U88" s="4" t="s">
        <v>172</v>
      </c>
      <c r="V88" s="4"/>
      <c r="W88" s="4" t="s">
        <v>238</v>
      </c>
      <c r="X88" s="4"/>
      <c r="Y88" s="4"/>
      <c r="Z88" s="8">
        <v>38177</v>
      </c>
      <c r="AA88" s="8"/>
      <c r="AB88" s="4"/>
      <c r="AC88" s="4" t="s">
        <v>123</v>
      </c>
      <c r="AD88" s="4"/>
      <c r="AE88" s="4"/>
      <c r="AF88" s="4" t="s">
        <v>137</v>
      </c>
      <c r="AG88" s="4"/>
      <c r="AH88" s="4"/>
      <c r="AI88" s="4"/>
      <c r="AJ88" s="4" t="s">
        <v>474</v>
      </c>
      <c r="AK88" s="4" t="s">
        <v>477</v>
      </c>
      <c r="AL88" s="4" t="s">
        <v>478</v>
      </c>
      <c r="AM88" s="4" t="s">
        <v>479</v>
      </c>
      <c r="AN88" s="4"/>
      <c r="AO88" s="4"/>
    </row>
    <row r="89" spans="1:41" ht="18.75">
      <c r="A89" s="6"/>
      <c r="B89" s="4" t="s">
        <v>480</v>
      </c>
      <c r="C89" s="4" t="s">
        <v>219</v>
      </c>
      <c r="D89" s="4" t="s">
        <v>481</v>
      </c>
      <c r="E89" s="5">
        <f>IF(ISERROR(FIND(入力シート➁!$B$3,D89)),"",ROW())</f>
        <v>89</v>
      </c>
      <c r="F89" s="5" t="str">
        <f t="shared" si="10"/>
        <v>デュロテップMTパッチ8.4mg</v>
      </c>
      <c r="G89" s="4" t="s">
        <v>466</v>
      </c>
      <c r="H89" s="4" t="s">
        <v>482</v>
      </c>
      <c r="I89" s="5" t="s">
        <v>118</v>
      </c>
      <c r="J89" s="5" t="str">
        <f t="shared" si="11"/>
        <v/>
      </c>
      <c r="K89" s="5" t="s">
        <v>118</v>
      </c>
      <c r="L89" s="5" t="str">
        <f t="shared" si="12"/>
        <v>枚</v>
      </c>
      <c r="M89" s="5" t="str">
        <f t="shared" si="13"/>
        <v/>
      </c>
      <c r="N89" s="5" t="str">
        <f t="shared" si="14"/>
        <v/>
      </c>
      <c r="O89" s="5" t="s">
        <v>149</v>
      </c>
      <c r="P89" s="5" t="s">
        <v>118</v>
      </c>
      <c r="Q89" s="5" t="s">
        <v>149</v>
      </c>
      <c r="R89" s="4" t="s">
        <v>147</v>
      </c>
      <c r="S89" s="4">
        <v>1529</v>
      </c>
      <c r="T89" s="4">
        <v>1529</v>
      </c>
      <c r="U89" s="4" t="s">
        <v>172</v>
      </c>
      <c r="V89" s="4"/>
      <c r="W89" s="4" t="s">
        <v>238</v>
      </c>
      <c r="X89" s="4"/>
      <c r="Y89" s="4"/>
      <c r="Z89" s="8">
        <v>38177</v>
      </c>
      <c r="AA89" s="8"/>
      <c r="AB89" s="4"/>
      <c r="AC89" s="4" t="s">
        <v>123</v>
      </c>
      <c r="AD89" s="4"/>
      <c r="AE89" s="4"/>
      <c r="AF89" s="4" t="s">
        <v>137</v>
      </c>
      <c r="AG89" s="4"/>
      <c r="AH89" s="4"/>
      <c r="AI89" s="4"/>
      <c r="AJ89" s="4" t="s">
        <v>480</v>
      </c>
      <c r="AK89" s="4" t="s">
        <v>477</v>
      </c>
      <c r="AL89" s="4" t="s">
        <v>478</v>
      </c>
      <c r="AM89" s="4" t="s">
        <v>479</v>
      </c>
      <c r="AN89" s="4"/>
      <c r="AO89" s="4"/>
    </row>
    <row r="90" spans="1:41" ht="18.75">
      <c r="A90" s="6"/>
      <c r="B90" s="4" t="s">
        <v>483</v>
      </c>
      <c r="C90" s="4" t="s">
        <v>115</v>
      </c>
      <c r="D90" s="4" t="s">
        <v>484</v>
      </c>
      <c r="E90" s="5">
        <f>IF(ISERROR(FIND(入力シート➁!$B$3,D90)),"",ROW())</f>
        <v>90</v>
      </c>
      <c r="F90" s="5" t="str">
        <f t="shared" si="10"/>
        <v>ドーフル散</v>
      </c>
      <c r="G90" s="4" t="s">
        <v>485</v>
      </c>
      <c r="H90" s="4" t="s">
        <v>206</v>
      </c>
      <c r="I90" s="5" t="s">
        <v>118</v>
      </c>
      <c r="J90" s="5" t="str">
        <f t="shared" si="11"/>
        <v/>
      </c>
      <c r="K90" s="5" t="s">
        <v>118</v>
      </c>
      <c r="L90" s="5" t="str">
        <f t="shared" si="12"/>
        <v>g</v>
      </c>
      <c r="M90" s="5" t="str">
        <f t="shared" si="13"/>
        <v/>
      </c>
      <c r="N90" s="5" t="str">
        <f t="shared" si="14"/>
        <v/>
      </c>
      <c r="O90" s="5" t="s">
        <v>181</v>
      </c>
      <c r="P90" s="5" t="s">
        <v>118</v>
      </c>
      <c r="Q90" s="5" t="s">
        <v>181</v>
      </c>
      <c r="R90" s="4" t="s">
        <v>147</v>
      </c>
      <c r="S90" s="4">
        <v>292</v>
      </c>
      <c r="T90" s="4">
        <v>292</v>
      </c>
      <c r="U90" s="4" t="s">
        <v>172</v>
      </c>
      <c r="V90" s="4"/>
      <c r="W90" s="4" t="s">
        <v>238</v>
      </c>
      <c r="X90" s="4"/>
      <c r="Y90" s="4"/>
      <c r="Z90" s="8">
        <v>40326</v>
      </c>
      <c r="AA90" s="8"/>
      <c r="AB90" s="4"/>
      <c r="AC90" s="4" t="s">
        <v>123</v>
      </c>
      <c r="AD90" s="4"/>
      <c r="AE90" s="4"/>
      <c r="AF90" s="4" t="s">
        <v>137</v>
      </c>
      <c r="AG90" s="4"/>
      <c r="AH90" s="4"/>
      <c r="AI90" s="4"/>
      <c r="AJ90" s="4" t="s">
        <v>483</v>
      </c>
      <c r="AK90" s="4" t="s">
        <v>477</v>
      </c>
      <c r="AL90" s="4" t="s">
        <v>478</v>
      </c>
      <c r="AM90" s="4" t="s">
        <v>479</v>
      </c>
      <c r="AN90" s="4"/>
      <c r="AO90" s="4"/>
    </row>
    <row r="91" spans="1:41" ht="18.75">
      <c r="A91" s="6"/>
      <c r="B91" s="4" t="s">
        <v>486</v>
      </c>
      <c r="C91" s="4" t="s">
        <v>115</v>
      </c>
      <c r="D91" s="4" t="s">
        <v>487</v>
      </c>
      <c r="E91" s="5">
        <f>IF(ISERROR(FIND(入力シート➁!$B$3,D91)),"",ROW())</f>
        <v>91</v>
      </c>
      <c r="F91" s="5" t="str">
        <f t="shared" si="10"/>
        <v>ナルサス錠12mg</v>
      </c>
      <c r="G91" s="4" t="s">
        <v>488</v>
      </c>
      <c r="H91" s="4" t="s">
        <v>489</v>
      </c>
      <c r="I91" s="5" t="s">
        <v>118</v>
      </c>
      <c r="J91" s="5" t="str">
        <f t="shared" si="11"/>
        <v/>
      </c>
      <c r="K91" s="5" t="s">
        <v>118</v>
      </c>
      <c r="L91" s="5" t="str">
        <f t="shared" si="12"/>
        <v>2mg1錠</v>
      </c>
      <c r="M91" s="5" t="str">
        <f t="shared" si="13"/>
        <v>錠</v>
      </c>
      <c r="N91" s="5" t="str">
        <f t="shared" si="14"/>
        <v/>
      </c>
      <c r="O91" s="5" t="s">
        <v>119</v>
      </c>
      <c r="P91" s="5" t="s">
        <v>118</v>
      </c>
      <c r="Q91" s="5" t="s">
        <v>119</v>
      </c>
      <c r="R91" s="4" t="s">
        <v>147</v>
      </c>
      <c r="S91" s="4">
        <v>6457</v>
      </c>
      <c r="T91" s="4">
        <v>6457</v>
      </c>
      <c r="U91" s="4" t="s">
        <v>172</v>
      </c>
      <c r="V91" s="4"/>
      <c r="W91" s="4" t="s">
        <v>238</v>
      </c>
      <c r="X91" s="4"/>
      <c r="Y91" s="4" t="s">
        <v>122</v>
      </c>
      <c r="Z91" s="8">
        <v>43208</v>
      </c>
      <c r="AA91" s="8"/>
      <c r="AB91" s="4" t="s">
        <v>239</v>
      </c>
      <c r="AC91" s="4" t="s">
        <v>123</v>
      </c>
      <c r="AD91" s="4"/>
      <c r="AE91" s="4"/>
      <c r="AF91" s="4"/>
      <c r="AG91" s="4"/>
      <c r="AH91" s="4"/>
      <c r="AI91" s="4"/>
      <c r="AJ91" s="4" t="s">
        <v>486</v>
      </c>
      <c r="AK91" s="4" t="s">
        <v>125</v>
      </c>
      <c r="AL91" s="4" t="s">
        <v>463</v>
      </c>
      <c r="AM91" s="4" t="s">
        <v>337</v>
      </c>
      <c r="AN91" s="4"/>
      <c r="AO91" s="4"/>
    </row>
    <row r="92" spans="1:41" ht="18.75">
      <c r="A92" s="6"/>
      <c r="B92" s="4" t="s">
        <v>490</v>
      </c>
      <c r="C92" s="4" t="s">
        <v>115</v>
      </c>
      <c r="D92" s="4" t="s">
        <v>491</v>
      </c>
      <c r="E92" s="5">
        <f>IF(ISERROR(FIND(入力シート➁!$B$3,D92)),"",ROW())</f>
        <v>92</v>
      </c>
      <c r="F92" s="5" t="str">
        <f t="shared" si="10"/>
        <v>ナルサス錠24mg</v>
      </c>
      <c r="G92" s="4" t="s">
        <v>488</v>
      </c>
      <c r="H92" s="4" t="s">
        <v>492</v>
      </c>
      <c r="I92" s="5" t="s">
        <v>118</v>
      </c>
      <c r="J92" s="5" t="str">
        <f t="shared" si="11"/>
        <v/>
      </c>
      <c r="K92" s="5" t="s">
        <v>118</v>
      </c>
      <c r="L92" s="5" t="str">
        <f t="shared" si="12"/>
        <v>錠</v>
      </c>
      <c r="M92" s="5" t="str">
        <f t="shared" si="13"/>
        <v/>
      </c>
      <c r="N92" s="5" t="str">
        <f t="shared" si="14"/>
        <v/>
      </c>
      <c r="O92" s="5" t="s">
        <v>119</v>
      </c>
      <c r="P92" s="5" t="s">
        <v>118</v>
      </c>
      <c r="Q92" s="5" t="s">
        <v>119</v>
      </c>
      <c r="R92" s="4" t="s">
        <v>147</v>
      </c>
      <c r="S92" s="4">
        <v>738</v>
      </c>
      <c r="T92" s="4">
        <v>738</v>
      </c>
      <c r="U92" s="4" t="s">
        <v>172</v>
      </c>
      <c r="V92" s="4"/>
      <c r="W92" s="4" t="s">
        <v>238</v>
      </c>
      <c r="X92" s="4"/>
      <c r="Y92" s="4" t="s">
        <v>122</v>
      </c>
      <c r="Z92" s="8">
        <v>43208</v>
      </c>
      <c r="AA92" s="8"/>
      <c r="AB92" s="4" t="s">
        <v>239</v>
      </c>
      <c r="AC92" s="4" t="s">
        <v>123</v>
      </c>
      <c r="AD92" s="4"/>
      <c r="AE92" s="4"/>
      <c r="AF92" s="4"/>
      <c r="AG92" s="4"/>
      <c r="AH92" s="4"/>
      <c r="AI92" s="4"/>
      <c r="AJ92" s="4" t="s">
        <v>490</v>
      </c>
      <c r="AK92" s="4" t="s">
        <v>125</v>
      </c>
      <c r="AL92" s="4" t="s">
        <v>463</v>
      </c>
      <c r="AM92" s="4" t="s">
        <v>337</v>
      </c>
      <c r="AN92" s="4"/>
      <c r="AO92" s="4"/>
    </row>
    <row r="93" spans="1:41" ht="18.75">
      <c r="A93" s="6"/>
      <c r="B93" s="4" t="s">
        <v>493</v>
      </c>
      <c r="C93" s="4" t="s">
        <v>115</v>
      </c>
      <c r="D93" s="4" t="s">
        <v>494</v>
      </c>
      <c r="E93" s="5">
        <f>IF(ISERROR(FIND(入力シート➁!$B$3,D93)),"",ROW())</f>
        <v>93</v>
      </c>
      <c r="F93" s="5" t="str">
        <f t="shared" si="10"/>
        <v>ナルサス錠2mg</v>
      </c>
      <c r="G93" s="4" t="s">
        <v>488</v>
      </c>
      <c r="H93" s="4" t="s">
        <v>495</v>
      </c>
      <c r="I93" s="5" t="s">
        <v>118</v>
      </c>
      <c r="J93" s="5" t="str">
        <f t="shared" si="11"/>
        <v/>
      </c>
      <c r="K93" s="5" t="s">
        <v>118</v>
      </c>
      <c r="L93" s="5" t="str">
        <f t="shared" si="12"/>
        <v>錠</v>
      </c>
      <c r="M93" s="5" t="str">
        <f t="shared" si="13"/>
        <v/>
      </c>
      <c r="N93" s="5" t="str">
        <f t="shared" si="14"/>
        <v/>
      </c>
      <c r="O93" s="5" t="s">
        <v>119</v>
      </c>
      <c r="P93" s="5" t="s">
        <v>118</v>
      </c>
      <c r="Q93" s="5" t="s">
        <v>119</v>
      </c>
      <c r="R93" s="4" t="s">
        <v>496</v>
      </c>
      <c r="S93" s="4">
        <v>824</v>
      </c>
      <c r="T93" s="4">
        <v>851</v>
      </c>
      <c r="U93" s="4" t="s">
        <v>172</v>
      </c>
      <c r="V93" s="4"/>
      <c r="W93" s="4" t="s">
        <v>173</v>
      </c>
      <c r="X93" s="4"/>
      <c r="Y93" s="4" t="s">
        <v>174</v>
      </c>
      <c r="Z93" s="8"/>
      <c r="AA93" s="8"/>
      <c r="AB93" s="4" t="s">
        <v>175</v>
      </c>
      <c r="AC93" s="4" t="s">
        <v>123</v>
      </c>
      <c r="AD93" s="4"/>
      <c r="AE93" s="4"/>
      <c r="AF93" s="4"/>
      <c r="AG93" s="4"/>
      <c r="AH93" s="4"/>
      <c r="AI93" s="4"/>
      <c r="AJ93" s="4" t="s">
        <v>497</v>
      </c>
      <c r="AK93" s="4" t="s">
        <v>328</v>
      </c>
      <c r="AL93" s="4" t="s">
        <v>498</v>
      </c>
      <c r="AM93" s="4" t="s">
        <v>358</v>
      </c>
      <c r="AN93" s="4"/>
      <c r="AO93" s="4"/>
    </row>
    <row r="94" spans="1:41" ht="18.75">
      <c r="A94" s="6"/>
      <c r="B94" s="4" t="s">
        <v>499</v>
      </c>
      <c r="C94" s="4" t="s">
        <v>115</v>
      </c>
      <c r="D94" s="4" t="s">
        <v>500</v>
      </c>
      <c r="E94" s="5">
        <f>IF(ISERROR(FIND(入力シート➁!$B$3,D94)),"",ROW())</f>
        <v>94</v>
      </c>
      <c r="F94" s="5" t="str">
        <f t="shared" si="10"/>
        <v>ナルサス錠6mg</v>
      </c>
      <c r="G94" s="4" t="s">
        <v>488</v>
      </c>
      <c r="H94" s="4" t="s">
        <v>501</v>
      </c>
      <c r="I94" s="5" t="s">
        <v>118</v>
      </c>
      <c r="J94" s="5" t="str">
        <f t="shared" si="11"/>
        <v/>
      </c>
      <c r="K94" s="5" t="s">
        <v>118</v>
      </c>
      <c r="L94" s="5" t="str">
        <f t="shared" si="12"/>
        <v>錠</v>
      </c>
      <c r="M94" s="5" t="str">
        <f t="shared" si="13"/>
        <v/>
      </c>
      <c r="N94" s="5" t="str">
        <f t="shared" si="14"/>
        <v/>
      </c>
      <c r="O94" s="5" t="s">
        <v>119</v>
      </c>
      <c r="P94" s="5" t="s">
        <v>118</v>
      </c>
      <c r="Q94" s="5" t="s">
        <v>119</v>
      </c>
      <c r="R94" s="4" t="s">
        <v>496</v>
      </c>
      <c r="S94" s="4">
        <v>175</v>
      </c>
      <c r="T94" s="4">
        <v>181</v>
      </c>
      <c r="U94" s="4" t="s">
        <v>172</v>
      </c>
      <c r="V94" s="4"/>
      <c r="W94" s="4" t="s">
        <v>173</v>
      </c>
      <c r="X94" s="4"/>
      <c r="Y94" s="4" t="s">
        <v>174</v>
      </c>
      <c r="Z94" s="8"/>
      <c r="AA94" s="8"/>
      <c r="AB94" s="4" t="s">
        <v>175</v>
      </c>
      <c r="AC94" s="4" t="s">
        <v>123</v>
      </c>
      <c r="AD94" s="4"/>
      <c r="AE94" s="4"/>
      <c r="AF94" s="4"/>
      <c r="AG94" s="4"/>
      <c r="AH94" s="4"/>
      <c r="AI94" s="4"/>
      <c r="AJ94" s="4" t="s">
        <v>502</v>
      </c>
      <c r="AK94" s="4" t="s">
        <v>328</v>
      </c>
      <c r="AL94" s="4" t="s">
        <v>498</v>
      </c>
      <c r="AM94" s="4" t="s">
        <v>358</v>
      </c>
      <c r="AN94" s="4"/>
      <c r="AO94" s="4"/>
    </row>
    <row r="95" spans="1:41" ht="18.75">
      <c r="A95" s="6"/>
      <c r="B95" s="4" t="s">
        <v>503</v>
      </c>
      <c r="C95" s="4" t="s">
        <v>209</v>
      </c>
      <c r="D95" s="4" t="s">
        <v>504</v>
      </c>
      <c r="E95" s="5">
        <f>IF(ISERROR(FIND(入力シート➁!$B$3,D95)),"",ROW())</f>
        <v>95</v>
      </c>
      <c r="F95" s="5" t="str">
        <f t="shared" si="10"/>
        <v>ナルベイン注20mg</v>
      </c>
      <c r="G95" s="4" t="s">
        <v>505</v>
      </c>
      <c r="H95" s="4" t="s">
        <v>506</v>
      </c>
      <c r="I95" s="5" t="s">
        <v>507</v>
      </c>
      <c r="J95" s="5" t="str">
        <f t="shared" si="11"/>
        <v>2mL</v>
      </c>
      <c r="K95" s="5" t="s">
        <v>508</v>
      </c>
      <c r="L95" s="5" t="str">
        <f t="shared" si="12"/>
        <v>管</v>
      </c>
      <c r="M95" s="5" t="str">
        <f t="shared" si="13"/>
        <v/>
      </c>
      <c r="N95" s="5" t="str">
        <f t="shared" si="14"/>
        <v/>
      </c>
      <c r="O95" s="5" t="s">
        <v>236</v>
      </c>
      <c r="P95" s="5" t="s">
        <v>509</v>
      </c>
      <c r="Q95" s="5" t="s">
        <v>161</v>
      </c>
      <c r="R95" s="4" t="s">
        <v>496</v>
      </c>
      <c r="S95" s="4">
        <v>421</v>
      </c>
      <c r="T95" s="4">
        <v>433</v>
      </c>
      <c r="U95" s="4" t="s">
        <v>172</v>
      </c>
      <c r="V95" s="4"/>
      <c r="W95" s="4" t="s">
        <v>173</v>
      </c>
      <c r="X95" s="4"/>
      <c r="Y95" s="4" t="s">
        <v>174</v>
      </c>
      <c r="Z95" s="8"/>
      <c r="AA95" s="8"/>
      <c r="AB95" s="4" t="s">
        <v>175</v>
      </c>
      <c r="AC95" s="4" t="s">
        <v>123</v>
      </c>
      <c r="AD95" s="4"/>
      <c r="AE95" s="4"/>
      <c r="AF95" s="4"/>
      <c r="AG95" s="4"/>
      <c r="AH95" s="4"/>
      <c r="AI95" s="4"/>
      <c r="AJ95" s="4" t="s">
        <v>510</v>
      </c>
      <c r="AK95" s="4" t="s">
        <v>328</v>
      </c>
      <c r="AL95" s="4" t="s">
        <v>498</v>
      </c>
      <c r="AM95" s="4" t="s">
        <v>358</v>
      </c>
      <c r="AN95" s="4"/>
      <c r="AO95" s="4"/>
    </row>
    <row r="96" spans="1:41" ht="18.75">
      <c r="A96" s="6"/>
      <c r="B96" s="4" t="s">
        <v>511</v>
      </c>
      <c r="C96" s="4" t="s">
        <v>209</v>
      </c>
      <c r="D96" s="4" t="s">
        <v>512</v>
      </c>
      <c r="E96" s="5">
        <f>IF(ISERROR(FIND(入力シート➁!$B$3,D96)),"",ROW())</f>
        <v>96</v>
      </c>
      <c r="F96" s="5" t="str">
        <f t="shared" si="10"/>
        <v>ナルベイン注2mg</v>
      </c>
      <c r="G96" s="4" t="s">
        <v>505</v>
      </c>
      <c r="H96" s="4" t="s">
        <v>513</v>
      </c>
      <c r="I96" s="5" t="s">
        <v>514</v>
      </c>
      <c r="J96" s="5" t="str">
        <f t="shared" si="11"/>
        <v>1mL</v>
      </c>
      <c r="K96" s="5" t="s">
        <v>235</v>
      </c>
      <c r="L96" s="5" t="str">
        <f t="shared" si="12"/>
        <v>mL1管</v>
      </c>
      <c r="M96" s="5" t="str">
        <f t="shared" si="13"/>
        <v>管</v>
      </c>
      <c r="N96" s="5" t="str">
        <f t="shared" si="14"/>
        <v/>
      </c>
      <c r="O96" s="5" t="s">
        <v>236</v>
      </c>
      <c r="P96" s="5" t="s">
        <v>237</v>
      </c>
      <c r="Q96" s="5" t="s">
        <v>161</v>
      </c>
      <c r="R96" s="4" t="s">
        <v>147</v>
      </c>
      <c r="S96" s="4">
        <v>261</v>
      </c>
      <c r="T96" s="4">
        <v>267</v>
      </c>
      <c r="U96" s="4" t="s">
        <v>172</v>
      </c>
      <c r="V96" s="4"/>
      <c r="W96" s="4" t="s">
        <v>201</v>
      </c>
      <c r="X96" s="4"/>
      <c r="Y96" s="4" t="s">
        <v>174</v>
      </c>
      <c r="Z96" s="8">
        <v>40130</v>
      </c>
      <c r="AA96" s="8"/>
      <c r="AB96" s="4" t="s">
        <v>202</v>
      </c>
      <c r="AC96" s="4" t="s">
        <v>123</v>
      </c>
      <c r="AD96" s="4"/>
      <c r="AE96" s="4"/>
      <c r="AF96" s="4"/>
      <c r="AG96" s="4"/>
      <c r="AH96" s="4"/>
      <c r="AI96" s="4"/>
      <c r="AJ96" s="4" t="s">
        <v>511</v>
      </c>
      <c r="AK96" s="4" t="s">
        <v>328</v>
      </c>
      <c r="AL96" s="4" t="s">
        <v>498</v>
      </c>
      <c r="AM96" s="4" t="s">
        <v>358</v>
      </c>
      <c r="AN96" s="4"/>
      <c r="AO96" s="4"/>
    </row>
    <row r="97" spans="1:41" ht="18.75">
      <c r="A97" s="6"/>
      <c r="B97" s="4" t="s">
        <v>515</v>
      </c>
      <c r="C97" s="4" t="s">
        <v>115</v>
      </c>
      <c r="D97" s="4" t="s">
        <v>516</v>
      </c>
      <c r="E97" s="5">
        <f>IF(ISERROR(FIND(入力シート➁!$B$3,D97)),"",ROW())</f>
        <v>97</v>
      </c>
      <c r="F97" s="5" t="str">
        <f t="shared" si="10"/>
        <v>ナルラピド錠1mg</v>
      </c>
      <c r="G97" s="4" t="s">
        <v>517</v>
      </c>
      <c r="H97" s="4" t="s">
        <v>518</v>
      </c>
      <c r="I97" s="5" t="s">
        <v>118</v>
      </c>
      <c r="J97" s="5" t="str">
        <f t="shared" si="11"/>
        <v/>
      </c>
      <c r="K97" s="5" t="s">
        <v>118</v>
      </c>
      <c r="L97" s="5" t="str">
        <f t="shared" si="12"/>
        <v>mg1錠</v>
      </c>
      <c r="M97" s="5" t="str">
        <f t="shared" si="13"/>
        <v>錠</v>
      </c>
      <c r="N97" s="5" t="str">
        <f t="shared" si="14"/>
        <v/>
      </c>
      <c r="O97" s="5" t="s">
        <v>119</v>
      </c>
      <c r="P97" s="5" t="s">
        <v>118</v>
      </c>
      <c r="Q97" s="5" t="s">
        <v>119</v>
      </c>
      <c r="R97" s="4" t="s">
        <v>147</v>
      </c>
      <c r="S97" s="4">
        <v>588</v>
      </c>
      <c r="T97" s="4">
        <v>614</v>
      </c>
      <c r="U97" s="4" t="s">
        <v>172</v>
      </c>
      <c r="V97" s="4"/>
      <c r="W97" s="4" t="s">
        <v>201</v>
      </c>
      <c r="X97" s="4"/>
      <c r="Y97" s="4" t="s">
        <v>174</v>
      </c>
      <c r="Z97" s="8">
        <v>40130</v>
      </c>
      <c r="AA97" s="8"/>
      <c r="AB97" s="4" t="s">
        <v>202</v>
      </c>
      <c r="AC97" s="4" t="s">
        <v>123</v>
      </c>
      <c r="AD97" s="4"/>
      <c r="AE97" s="4"/>
      <c r="AF97" s="4"/>
      <c r="AG97" s="4"/>
      <c r="AH97" s="4"/>
      <c r="AI97" s="4"/>
      <c r="AJ97" s="4" t="s">
        <v>515</v>
      </c>
      <c r="AK97" s="4" t="s">
        <v>328</v>
      </c>
      <c r="AL97" s="4" t="s">
        <v>498</v>
      </c>
      <c r="AM97" s="4" t="s">
        <v>358</v>
      </c>
      <c r="AN97" s="4"/>
      <c r="AO97" s="4"/>
    </row>
    <row r="98" spans="1:41" ht="18.75">
      <c r="A98" s="6"/>
      <c r="B98" s="4" t="s">
        <v>519</v>
      </c>
      <c r="C98" s="4" t="s">
        <v>115</v>
      </c>
      <c r="D98" s="4" t="s">
        <v>520</v>
      </c>
      <c r="E98" s="5">
        <f>IF(ISERROR(FIND(入力シート➁!$B$3,D98)),"",ROW())</f>
        <v>98</v>
      </c>
      <c r="F98" s="5" t="str">
        <f t="shared" ref="F98:F129" si="15">INDEX(D:D,SMALL(E:E,ROW(D97)))</f>
        <v>ナルラピド錠2mg</v>
      </c>
      <c r="G98" s="4" t="s">
        <v>517</v>
      </c>
      <c r="H98" s="4" t="s">
        <v>495</v>
      </c>
      <c r="I98" s="5" t="s">
        <v>118</v>
      </c>
      <c r="J98" s="5" t="str">
        <f t="shared" ref="J98:J129" si="16">IFERROR(RIGHT(I98,LEN(I98)-FIND("%",I98)),IFERROR((RIGHT(I98,LEN(I98)-FIND("g",I98))),""))</f>
        <v/>
      </c>
      <c r="K98" s="5" t="s">
        <v>118</v>
      </c>
      <c r="L98" s="5" t="str">
        <f t="shared" ref="L98:L129" si="17">RIGHT(H98,LEN(H98)-FIND("1",H98))</f>
        <v>錠</v>
      </c>
      <c r="M98" s="5" t="str">
        <f t="shared" ref="M98:M129" si="18">IFERROR(RIGHT(L98,LEN(L98)-FIND("1",L98)),"")</f>
        <v/>
      </c>
      <c r="N98" s="5" t="str">
        <f t="shared" ref="N98:N129" si="19">IFERROR(RIGHT(M98,LEN(M98)-FIND("1",M98)),"")</f>
        <v/>
      </c>
      <c r="O98" s="5" t="s">
        <v>119</v>
      </c>
      <c r="P98" s="5" t="s">
        <v>118</v>
      </c>
      <c r="Q98" s="5" t="s">
        <v>119</v>
      </c>
      <c r="R98" s="4" t="s">
        <v>120</v>
      </c>
      <c r="S98" s="4">
        <v>350</v>
      </c>
      <c r="T98" s="4">
        <v>350</v>
      </c>
      <c r="U98" s="4" t="s">
        <v>521</v>
      </c>
      <c r="V98" s="4"/>
      <c r="W98" s="4"/>
      <c r="X98" s="4"/>
      <c r="Y98" s="4"/>
      <c r="Z98" s="8"/>
      <c r="AA98" s="8">
        <v>45382</v>
      </c>
      <c r="AB98" s="4"/>
      <c r="AC98" s="4" t="s">
        <v>123</v>
      </c>
      <c r="AD98" s="4"/>
      <c r="AE98" s="4"/>
      <c r="AF98" s="4"/>
      <c r="AG98" s="4"/>
      <c r="AH98" s="4"/>
      <c r="AI98" s="4"/>
      <c r="AJ98" s="4" t="s">
        <v>519</v>
      </c>
      <c r="AK98" s="4" t="s">
        <v>328</v>
      </c>
      <c r="AL98" s="4" t="s">
        <v>522</v>
      </c>
      <c r="AM98" s="4" t="s">
        <v>523</v>
      </c>
      <c r="AN98" s="4"/>
      <c r="AO98" s="4"/>
    </row>
    <row r="99" spans="1:41" ht="18.75">
      <c r="A99" s="6"/>
      <c r="B99" s="4" t="s">
        <v>524</v>
      </c>
      <c r="C99" s="4" t="s">
        <v>115</v>
      </c>
      <c r="D99" s="4" t="s">
        <v>525</v>
      </c>
      <c r="E99" s="5">
        <f>IF(ISERROR(FIND(入力シート➁!$B$3,D99)),"",ROW())</f>
        <v>99</v>
      </c>
      <c r="F99" s="5" t="str">
        <f t="shared" si="15"/>
        <v>ナルラピド錠4mg</v>
      </c>
      <c r="G99" s="4" t="s">
        <v>517</v>
      </c>
      <c r="H99" s="4" t="s">
        <v>526</v>
      </c>
      <c r="I99" s="5" t="s">
        <v>118</v>
      </c>
      <c r="J99" s="5" t="str">
        <f t="shared" si="16"/>
        <v/>
      </c>
      <c r="K99" s="5" t="s">
        <v>118</v>
      </c>
      <c r="L99" s="5" t="str">
        <f t="shared" si="17"/>
        <v>錠</v>
      </c>
      <c r="M99" s="5" t="str">
        <f t="shared" si="18"/>
        <v/>
      </c>
      <c r="N99" s="5" t="str">
        <f t="shared" si="19"/>
        <v/>
      </c>
      <c r="O99" s="5" t="s">
        <v>119</v>
      </c>
      <c r="P99" s="5" t="s">
        <v>118</v>
      </c>
      <c r="Q99" s="5" t="s">
        <v>119</v>
      </c>
      <c r="R99" s="4" t="s">
        <v>120</v>
      </c>
      <c r="S99" s="4">
        <v>350</v>
      </c>
      <c r="T99" s="4">
        <v>350</v>
      </c>
      <c r="U99" s="4" t="s">
        <v>521</v>
      </c>
      <c r="V99" s="4"/>
      <c r="W99" s="4"/>
      <c r="X99" s="4"/>
      <c r="Y99" s="4"/>
      <c r="Z99" s="8">
        <v>44904</v>
      </c>
      <c r="AA99" s="8"/>
      <c r="AB99" s="4"/>
      <c r="AC99" s="4" t="s">
        <v>123</v>
      </c>
      <c r="AD99" s="4"/>
      <c r="AE99" s="4"/>
      <c r="AF99" s="4"/>
      <c r="AG99" s="4"/>
      <c r="AH99" s="4"/>
      <c r="AI99" s="4"/>
      <c r="AJ99" s="4" t="s">
        <v>524</v>
      </c>
      <c r="AK99" s="4" t="s">
        <v>328</v>
      </c>
      <c r="AL99" s="4" t="s">
        <v>522</v>
      </c>
      <c r="AM99" s="4" t="s">
        <v>523</v>
      </c>
      <c r="AN99" s="4"/>
      <c r="AO99" s="4"/>
    </row>
    <row r="100" spans="1:41" ht="18.75">
      <c r="A100" s="6"/>
      <c r="B100" s="4" t="s">
        <v>527</v>
      </c>
      <c r="C100" s="4" t="s">
        <v>115</v>
      </c>
      <c r="D100" s="4" t="s">
        <v>528</v>
      </c>
      <c r="E100" s="5">
        <f>IF(ISERROR(FIND(入力シート➁!$B$3,D100)),"",ROW())</f>
        <v>100</v>
      </c>
      <c r="F100" s="5" t="str">
        <f t="shared" si="15"/>
        <v>パシーフカプセル120mg</v>
      </c>
      <c r="G100" s="4" t="s">
        <v>529</v>
      </c>
      <c r="H100" s="4" t="s">
        <v>530</v>
      </c>
      <c r="I100" s="5" t="s">
        <v>118</v>
      </c>
      <c r="J100" s="5" t="str">
        <f t="shared" si="16"/>
        <v/>
      </c>
      <c r="K100" s="5" t="s">
        <v>118</v>
      </c>
      <c r="L100" s="5" t="str">
        <f t="shared" si="17"/>
        <v>20mg1カプセル</v>
      </c>
      <c r="M100" s="5" t="str">
        <f t="shared" si="18"/>
        <v>カプセル</v>
      </c>
      <c r="N100" s="5" t="str">
        <f t="shared" si="19"/>
        <v/>
      </c>
      <c r="O100" s="5" t="s">
        <v>145</v>
      </c>
      <c r="P100" s="5" t="s">
        <v>118</v>
      </c>
      <c r="Q100" s="5" t="s">
        <v>146</v>
      </c>
      <c r="R100" s="4" t="s">
        <v>120</v>
      </c>
      <c r="S100" s="4">
        <v>349</v>
      </c>
      <c r="T100" s="4">
        <v>349</v>
      </c>
      <c r="U100" s="4" t="s">
        <v>521</v>
      </c>
      <c r="V100" s="4"/>
      <c r="W100" s="4"/>
      <c r="X100" s="4"/>
      <c r="Y100" s="4"/>
      <c r="Z100" s="8">
        <v>44904</v>
      </c>
      <c r="AA100" s="8"/>
      <c r="AB100" s="4"/>
      <c r="AC100" s="4" t="s">
        <v>123</v>
      </c>
      <c r="AD100" s="4"/>
      <c r="AE100" s="4"/>
      <c r="AF100" s="4"/>
      <c r="AG100" s="4"/>
      <c r="AH100" s="4"/>
      <c r="AI100" s="4"/>
      <c r="AJ100" s="4" t="s">
        <v>527</v>
      </c>
      <c r="AK100" s="4" t="s">
        <v>328</v>
      </c>
      <c r="AL100" s="4" t="s">
        <v>522</v>
      </c>
      <c r="AM100" s="4" t="s">
        <v>523</v>
      </c>
      <c r="AN100" s="4"/>
      <c r="AO100" s="4"/>
    </row>
    <row r="101" spans="1:41" ht="18.75">
      <c r="A101" s="6"/>
      <c r="B101" s="4" t="s">
        <v>531</v>
      </c>
      <c r="C101" s="4" t="s">
        <v>115</v>
      </c>
      <c r="D101" s="4" t="s">
        <v>532</v>
      </c>
      <c r="E101" s="5">
        <f>IF(ISERROR(FIND(入力シート➁!$B$3,D101)),"",ROW())</f>
        <v>101</v>
      </c>
      <c r="F101" s="5" t="str">
        <f t="shared" si="15"/>
        <v>パシーフカプセル30mg</v>
      </c>
      <c r="G101" s="4" t="s">
        <v>529</v>
      </c>
      <c r="H101" s="4" t="s">
        <v>153</v>
      </c>
      <c r="I101" s="5" t="s">
        <v>118</v>
      </c>
      <c r="J101" s="5" t="str">
        <f t="shared" si="16"/>
        <v/>
      </c>
      <c r="K101" s="5" t="s">
        <v>118</v>
      </c>
      <c r="L101" s="5" t="str">
        <f t="shared" si="17"/>
        <v>カプセル</v>
      </c>
      <c r="M101" s="5" t="str">
        <f t="shared" si="18"/>
        <v/>
      </c>
      <c r="N101" s="5" t="str">
        <f t="shared" si="19"/>
        <v/>
      </c>
      <c r="O101" s="5" t="s">
        <v>145</v>
      </c>
      <c r="P101" s="5" t="s">
        <v>118</v>
      </c>
      <c r="Q101" s="5" t="s">
        <v>146</v>
      </c>
      <c r="R101" s="4" t="s">
        <v>120</v>
      </c>
      <c r="S101" s="4">
        <v>349</v>
      </c>
      <c r="T101" s="4">
        <v>349</v>
      </c>
      <c r="U101" s="4" t="s">
        <v>521</v>
      </c>
      <c r="V101" s="4"/>
      <c r="W101" s="4"/>
      <c r="X101" s="4"/>
      <c r="Y101" s="4"/>
      <c r="Z101" s="8"/>
      <c r="AA101" s="8">
        <v>45382</v>
      </c>
      <c r="AB101" s="4"/>
      <c r="AC101" s="4" t="s">
        <v>123</v>
      </c>
      <c r="AD101" s="4"/>
      <c r="AE101" s="4"/>
      <c r="AF101" s="4"/>
      <c r="AG101" s="4"/>
      <c r="AH101" s="4"/>
      <c r="AI101" s="4"/>
      <c r="AJ101" s="4" t="s">
        <v>531</v>
      </c>
      <c r="AK101" s="4" t="s">
        <v>328</v>
      </c>
      <c r="AL101" s="4" t="s">
        <v>522</v>
      </c>
      <c r="AM101" s="4" t="s">
        <v>523</v>
      </c>
      <c r="AN101" s="4"/>
      <c r="AO101" s="4"/>
    </row>
    <row r="102" spans="1:41" ht="18.75">
      <c r="A102" s="6"/>
      <c r="B102" s="4" t="s">
        <v>533</v>
      </c>
      <c r="C102" s="4" t="s">
        <v>115</v>
      </c>
      <c r="D102" s="4" t="s">
        <v>534</v>
      </c>
      <c r="E102" s="5">
        <f>IF(ISERROR(FIND(入力シート➁!$B$3,D102)),"",ROW())</f>
        <v>102</v>
      </c>
      <c r="F102" s="5" t="str">
        <f t="shared" si="15"/>
        <v>パシーフカプセル60mg</v>
      </c>
      <c r="G102" s="4" t="s">
        <v>529</v>
      </c>
      <c r="H102" s="4" t="s">
        <v>159</v>
      </c>
      <c r="I102" s="5" t="s">
        <v>118</v>
      </c>
      <c r="J102" s="5" t="str">
        <f t="shared" si="16"/>
        <v/>
      </c>
      <c r="K102" s="5" t="s">
        <v>118</v>
      </c>
      <c r="L102" s="5" t="str">
        <f t="shared" si="17"/>
        <v>カプセル</v>
      </c>
      <c r="M102" s="5" t="str">
        <f t="shared" si="18"/>
        <v/>
      </c>
      <c r="N102" s="5" t="str">
        <f t="shared" si="19"/>
        <v/>
      </c>
      <c r="O102" s="5" t="s">
        <v>145</v>
      </c>
      <c r="P102" s="5" t="s">
        <v>118</v>
      </c>
      <c r="Q102" s="5" t="s">
        <v>146</v>
      </c>
      <c r="R102" s="4" t="s">
        <v>120</v>
      </c>
      <c r="S102" s="4">
        <v>341</v>
      </c>
      <c r="T102" s="4">
        <v>341</v>
      </c>
      <c r="U102" s="4" t="s">
        <v>535</v>
      </c>
      <c r="V102" s="4"/>
      <c r="W102" s="4"/>
      <c r="X102" s="4"/>
      <c r="Y102" s="4"/>
      <c r="Z102" s="8"/>
      <c r="AA102" s="8"/>
      <c r="AB102" s="4"/>
      <c r="AC102" s="4" t="s">
        <v>123</v>
      </c>
      <c r="AD102" s="4"/>
      <c r="AE102" s="4"/>
      <c r="AF102" s="4" t="s">
        <v>137</v>
      </c>
      <c r="AG102" s="4"/>
      <c r="AH102" s="4"/>
      <c r="AI102" s="4"/>
      <c r="AJ102" s="4" t="s">
        <v>536</v>
      </c>
      <c r="AK102" s="4" t="s">
        <v>537</v>
      </c>
      <c r="AL102" s="4" t="s">
        <v>522</v>
      </c>
      <c r="AM102" s="4" t="s">
        <v>538</v>
      </c>
      <c r="AN102" s="4"/>
      <c r="AO102" s="4"/>
    </row>
    <row r="103" spans="1:41" ht="18.75">
      <c r="A103" s="6"/>
      <c r="B103" s="4" t="s">
        <v>539</v>
      </c>
      <c r="C103" s="4" t="s">
        <v>115</v>
      </c>
      <c r="D103" s="4" t="s">
        <v>540</v>
      </c>
      <c r="E103" s="5">
        <f>IF(ISERROR(FIND(入力シート➁!$B$3,D103)),"",ROW())</f>
        <v>103</v>
      </c>
      <c r="F103" s="5" t="str">
        <f t="shared" si="15"/>
        <v>パンオピン「タケダ」</v>
      </c>
      <c r="G103" s="4" t="s">
        <v>132</v>
      </c>
      <c r="H103" s="4" t="s">
        <v>206</v>
      </c>
      <c r="I103" s="5" t="s">
        <v>118</v>
      </c>
      <c r="J103" s="5" t="str">
        <f t="shared" si="16"/>
        <v/>
      </c>
      <c r="K103" s="5" t="s">
        <v>118</v>
      </c>
      <c r="L103" s="5" t="str">
        <f t="shared" si="17"/>
        <v>g</v>
      </c>
      <c r="M103" s="5" t="str">
        <f t="shared" si="18"/>
        <v/>
      </c>
      <c r="N103" s="5" t="str">
        <f t="shared" si="19"/>
        <v/>
      </c>
      <c r="O103" s="5" t="s">
        <v>181</v>
      </c>
      <c r="P103" s="5" t="s">
        <v>118</v>
      </c>
      <c r="Q103" s="5" t="s">
        <v>181</v>
      </c>
      <c r="R103" s="4" t="s">
        <v>120</v>
      </c>
      <c r="S103" s="4">
        <v>361</v>
      </c>
      <c r="T103" s="4">
        <v>361</v>
      </c>
      <c r="U103" s="4" t="s">
        <v>535</v>
      </c>
      <c r="V103" s="4"/>
      <c r="W103" s="4"/>
      <c r="X103" s="4"/>
      <c r="Y103" s="4"/>
      <c r="Z103" s="8"/>
      <c r="AA103" s="8"/>
      <c r="AB103" s="4"/>
      <c r="AC103" s="4" t="s">
        <v>123</v>
      </c>
      <c r="AD103" s="4"/>
      <c r="AE103" s="4"/>
      <c r="AF103" s="4" t="s">
        <v>137</v>
      </c>
      <c r="AG103" s="4"/>
      <c r="AH103" s="4"/>
      <c r="AI103" s="4"/>
      <c r="AJ103" s="4" t="s">
        <v>541</v>
      </c>
      <c r="AK103" s="4" t="s">
        <v>537</v>
      </c>
      <c r="AL103" s="4" t="s">
        <v>522</v>
      </c>
      <c r="AM103" s="4" t="s">
        <v>538</v>
      </c>
      <c r="AN103" s="4"/>
      <c r="AO103" s="4"/>
    </row>
    <row r="104" spans="1:41" ht="18.75">
      <c r="A104" s="6"/>
      <c r="B104" s="4" t="s">
        <v>542</v>
      </c>
      <c r="C104" s="4" t="s">
        <v>209</v>
      </c>
      <c r="D104" s="4" t="s">
        <v>543</v>
      </c>
      <c r="E104" s="5">
        <f>IF(ISERROR(FIND(入力シート➁!$B$3,D104)),"",ROW())</f>
        <v>104</v>
      </c>
      <c r="F104" s="5" t="str">
        <f t="shared" si="15"/>
        <v>パンオピン皮下注20mg</v>
      </c>
      <c r="G104" s="4" t="s">
        <v>544</v>
      </c>
      <c r="H104" s="4" t="s">
        <v>545</v>
      </c>
      <c r="I104" s="5" t="s">
        <v>546</v>
      </c>
      <c r="J104" s="5" t="str">
        <f t="shared" si="16"/>
        <v>1mL</v>
      </c>
      <c r="K104" s="5" t="s">
        <v>235</v>
      </c>
      <c r="L104" s="5" t="str">
        <f t="shared" si="17"/>
        <v>mL1管</v>
      </c>
      <c r="M104" s="5" t="str">
        <f t="shared" si="18"/>
        <v>管</v>
      </c>
      <c r="N104" s="5" t="str">
        <f t="shared" si="19"/>
        <v/>
      </c>
      <c r="O104" s="5" t="s">
        <v>236</v>
      </c>
      <c r="P104" s="5" t="s">
        <v>237</v>
      </c>
      <c r="Q104" s="5" t="s">
        <v>161</v>
      </c>
      <c r="R104" s="4" t="s">
        <v>496</v>
      </c>
      <c r="S104" s="4">
        <v>2576</v>
      </c>
      <c r="T104" s="4">
        <v>2576</v>
      </c>
      <c r="U104" s="4" t="s">
        <v>172</v>
      </c>
      <c r="V104" s="4"/>
      <c r="W104" s="4" t="s">
        <v>173</v>
      </c>
      <c r="X104" s="4"/>
      <c r="Y104" s="4" t="s">
        <v>174</v>
      </c>
      <c r="Z104" s="8">
        <v>44176</v>
      </c>
      <c r="AA104" s="8"/>
      <c r="AB104" s="4" t="s">
        <v>175</v>
      </c>
      <c r="AC104" s="4" t="s">
        <v>123</v>
      </c>
      <c r="AD104" s="4"/>
      <c r="AE104" s="4"/>
      <c r="AF104" s="4"/>
      <c r="AG104" s="4"/>
      <c r="AH104" s="4"/>
      <c r="AI104" s="4"/>
      <c r="AJ104" s="4" t="s">
        <v>542</v>
      </c>
      <c r="AK104" s="4" t="s">
        <v>131</v>
      </c>
      <c r="AL104" s="4" t="s">
        <v>463</v>
      </c>
      <c r="AM104" s="4" t="s">
        <v>392</v>
      </c>
      <c r="AN104" s="4"/>
      <c r="AO104" s="4"/>
    </row>
    <row r="105" spans="1:41" ht="18.75">
      <c r="A105" s="6"/>
      <c r="B105" s="4" t="s">
        <v>547</v>
      </c>
      <c r="C105" s="4" t="s">
        <v>219</v>
      </c>
      <c r="D105" s="4" t="s">
        <v>548</v>
      </c>
      <c r="E105" s="5">
        <f>IF(ISERROR(FIND(入力シート➁!$B$3,D105)),"",ROW())</f>
        <v>105</v>
      </c>
      <c r="F105" s="5" t="str">
        <f t="shared" si="15"/>
        <v>フェンタニル1日用テープ0.84mg「明治」</v>
      </c>
      <c r="G105" s="4" t="s">
        <v>549</v>
      </c>
      <c r="H105" s="4" t="s">
        <v>550</v>
      </c>
      <c r="I105" s="5" t="s">
        <v>118</v>
      </c>
      <c r="J105" s="5" t="str">
        <f t="shared" si="16"/>
        <v/>
      </c>
      <c r="K105" s="5" t="s">
        <v>118</v>
      </c>
      <c r="L105" s="5" t="str">
        <f t="shared" si="17"/>
        <v>枚</v>
      </c>
      <c r="M105" s="5" t="str">
        <f t="shared" si="18"/>
        <v/>
      </c>
      <c r="N105" s="5" t="str">
        <f t="shared" si="19"/>
        <v/>
      </c>
      <c r="O105" s="5" t="s">
        <v>149</v>
      </c>
      <c r="P105" s="5" t="s">
        <v>118</v>
      </c>
      <c r="Q105" s="5" t="s">
        <v>149</v>
      </c>
      <c r="R105" s="4" t="s">
        <v>200</v>
      </c>
      <c r="S105" s="4">
        <v>305</v>
      </c>
      <c r="T105" s="4">
        <v>305</v>
      </c>
      <c r="U105" s="4" t="s">
        <v>121</v>
      </c>
      <c r="V105" s="4"/>
      <c r="W105" s="4"/>
      <c r="X105" s="4"/>
      <c r="Y105" s="4" t="s">
        <v>174</v>
      </c>
      <c r="Z105" s="8">
        <v>39839</v>
      </c>
      <c r="AA105" s="8"/>
      <c r="AB105" s="4"/>
      <c r="AC105" s="4" t="s">
        <v>123</v>
      </c>
      <c r="AD105" s="4"/>
      <c r="AE105" s="4"/>
      <c r="AF105" s="4" t="s">
        <v>137</v>
      </c>
      <c r="AG105" s="4"/>
      <c r="AH105" s="4"/>
      <c r="AI105" s="4"/>
      <c r="AJ105" s="4" t="s">
        <v>547</v>
      </c>
      <c r="AK105" s="4" t="s">
        <v>131</v>
      </c>
      <c r="AL105" s="4" t="s">
        <v>459</v>
      </c>
      <c r="AM105" s="4" t="s">
        <v>392</v>
      </c>
      <c r="AN105" s="4"/>
      <c r="AO105" s="4"/>
    </row>
    <row r="106" spans="1:41" ht="18.75">
      <c r="A106" s="6"/>
      <c r="B106" s="4" t="s">
        <v>551</v>
      </c>
      <c r="C106" s="4" t="s">
        <v>219</v>
      </c>
      <c r="D106" s="4" t="s">
        <v>552</v>
      </c>
      <c r="E106" s="5">
        <f>IF(ISERROR(FIND(入力シート➁!$B$3,D106)),"",ROW())</f>
        <v>106</v>
      </c>
      <c r="F106" s="5" t="str">
        <f t="shared" si="15"/>
        <v>フェンタニル1日用テープ1.7mg「明治」</v>
      </c>
      <c r="G106" s="4" t="s">
        <v>549</v>
      </c>
      <c r="H106" s="4" t="s">
        <v>553</v>
      </c>
      <c r="I106" s="5" t="s">
        <v>118</v>
      </c>
      <c r="J106" s="5" t="str">
        <f t="shared" si="16"/>
        <v/>
      </c>
      <c r="K106" s="5" t="s">
        <v>118</v>
      </c>
      <c r="L106" s="5" t="str">
        <f t="shared" si="17"/>
        <v>.7mg1枚</v>
      </c>
      <c r="M106" s="5" t="str">
        <f t="shared" si="18"/>
        <v>枚</v>
      </c>
      <c r="N106" s="5" t="str">
        <f t="shared" si="19"/>
        <v/>
      </c>
      <c r="O106" s="5" t="s">
        <v>149</v>
      </c>
      <c r="P106" s="5" t="s">
        <v>118</v>
      </c>
      <c r="Q106" s="5" t="s">
        <v>149</v>
      </c>
      <c r="R106" s="4" t="s">
        <v>120</v>
      </c>
      <c r="S106" s="4">
        <v>305</v>
      </c>
      <c r="T106" s="4">
        <v>305</v>
      </c>
      <c r="U106" s="4" t="s">
        <v>121</v>
      </c>
      <c r="V106" s="4"/>
      <c r="W106" s="4"/>
      <c r="X106" s="4"/>
      <c r="Y106" s="4" t="s">
        <v>174</v>
      </c>
      <c r="Z106" s="8">
        <v>40109</v>
      </c>
      <c r="AA106" s="8"/>
      <c r="AB106" s="4"/>
      <c r="AC106" s="4" t="s">
        <v>123</v>
      </c>
      <c r="AD106" s="4"/>
      <c r="AE106" s="4"/>
      <c r="AF106" s="4" t="s">
        <v>137</v>
      </c>
      <c r="AG106" s="4"/>
      <c r="AH106" s="4"/>
      <c r="AI106" s="4"/>
      <c r="AJ106" s="4" t="s">
        <v>551</v>
      </c>
      <c r="AK106" s="4" t="s">
        <v>131</v>
      </c>
      <c r="AL106" s="4" t="s">
        <v>459</v>
      </c>
      <c r="AM106" s="4" t="s">
        <v>392</v>
      </c>
      <c r="AN106" s="4"/>
      <c r="AO106" s="4"/>
    </row>
    <row r="107" spans="1:41" ht="18.75">
      <c r="A107" s="6"/>
      <c r="B107" s="4" t="s">
        <v>554</v>
      </c>
      <c r="C107" s="4" t="s">
        <v>219</v>
      </c>
      <c r="D107" s="4" t="s">
        <v>555</v>
      </c>
      <c r="E107" s="5">
        <f>IF(ISERROR(FIND(入力シート➁!$B$3,D107)),"",ROW())</f>
        <v>107</v>
      </c>
      <c r="F107" s="5" t="str">
        <f t="shared" si="15"/>
        <v>フェンタニル1日用テープ3.4mg「明治」</v>
      </c>
      <c r="G107" s="4" t="s">
        <v>549</v>
      </c>
      <c r="H107" s="4" t="s">
        <v>556</v>
      </c>
      <c r="I107" s="5" t="s">
        <v>118</v>
      </c>
      <c r="J107" s="5" t="str">
        <f t="shared" si="16"/>
        <v/>
      </c>
      <c r="K107" s="5" t="s">
        <v>118</v>
      </c>
      <c r="L107" s="5" t="str">
        <f t="shared" si="17"/>
        <v>枚</v>
      </c>
      <c r="M107" s="5" t="str">
        <f t="shared" si="18"/>
        <v/>
      </c>
      <c r="N107" s="5" t="str">
        <f t="shared" si="19"/>
        <v/>
      </c>
      <c r="O107" s="5" t="s">
        <v>149</v>
      </c>
      <c r="P107" s="5" t="s">
        <v>118</v>
      </c>
      <c r="Q107" s="5" t="s">
        <v>149</v>
      </c>
      <c r="R107" s="4" t="s">
        <v>147</v>
      </c>
      <c r="S107" s="4">
        <v>305</v>
      </c>
      <c r="T107" s="4">
        <v>305</v>
      </c>
      <c r="U107" s="4" t="s">
        <v>121</v>
      </c>
      <c r="V107" s="4"/>
      <c r="W107" s="4"/>
      <c r="X107" s="4"/>
      <c r="Y107" s="4" t="s">
        <v>174</v>
      </c>
      <c r="Z107" s="8">
        <v>39933</v>
      </c>
      <c r="AA107" s="8"/>
      <c r="AB107" s="4"/>
      <c r="AC107" s="4" t="s">
        <v>123</v>
      </c>
      <c r="AD107" s="4"/>
      <c r="AE107" s="4"/>
      <c r="AF107" s="4" t="s">
        <v>137</v>
      </c>
      <c r="AG107" s="4"/>
      <c r="AH107" s="4"/>
      <c r="AI107" s="4"/>
      <c r="AJ107" s="4" t="s">
        <v>554</v>
      </c>
      <c r="AK107" s="4" t="s">
        <v>131</v>
      </c>
      <c r="AL107" s="4" t="s">
        <v>459</v>
      </c>
      <c r="AM107" s="4" t="s">
        <v>392</v>
      </c>
      <c r="AN107" s="4"/>
      <c r="AO107" s="4"/>
    </row>
    <row r="108" spans="1:41" ht="18.75">
      <c r="A108" s="6"/>
      <c r="B108" s="4" t="s">
        <v>557</v>
      </c>
      <c r="C108" s="4" t="s">
        <v>219</v>
      </c>
      <c r="D108" s="4" t="s">
        <v>558</v>
      </c>
      <c r="E108" s="5">
        <f>IF(ISERROR(FIND(入力シート➁!$B$3,D108)),"",ROW())</f>
        <v>108</v>
      </c>
      <c r="F108" s="5" t="str">
        <f t="shared" si="15"/>
        <v>フェンタニル1日用テープ5mg「明治」</v>
      </c>
      <c r="G108" s="4" t="s">
        <v>549</v>
      </c>
      <c r="H108" s="4" t="s">
        <v>559</v>
      </c>
      <c r="I108" s="5" t="s">
        <v>118</v>
      </c>
      <c r="J108" s="5" t="str">
        <f t="shared" si="16"/>
        <v/>
      </c>
      <c r="K108" s="5" t="s">
        <v>118</v>
      </c>
      <c r="L108" s="5" t="str">
        <f t="shared" si="17"/>
        <v>枚</v>
      </c>
      <c r="M108" s="5" t="str">
        <f t="shared" si="18"/>
        <v/>
      </c>
      <c r="N108" s="5" t="str">
        <f t="shared" si="19"/>
        <v/>
      </c>
      <c r="O108" s="5" t="s">
        <v>149</v>
      </c>
      <c r="P108" s="5" t="s">
        <v>118</v>
      </c>
      <c r="Q108" s="5" t="s">
        <v>149</v>
      </c>
      <c r="R108" s="4" t="s">
        <v>200</v>
      </c>
      <c r="S108" s="4">
        <v>1371</v>
      </c>
      <c r="T108" s="4">
        <v>1371</v>
      </c>
      <c r="U108" s="4" t="s">
        <v>121</v>
      </c>
      <c r="V108" s="4"/>
      <c r="W108" s="4"/>
      <c r="X108" s="4"/>
      <c r="Y108" s="4" t="s">
        <v>174</v>
      </c>
      <c r="Z108" s="8">
        <v>39839</v>
      </c>
      <c r="AA108" s="8"/>
      <c r="AB108" s="4"/>
      <c r="AC108" s="4" t="s">
        <v>123</v>
      </c>
      <c r="AD108" s="4"/>
      <c r="AE108" s="4"/>
      <c r="AF108" s="4" t="s">
        <v>137</v>
      </c>
      <c r="AG108" s="4"/>
      <c r="AH108" s="4"/>
      <c r="AI108" s="4"/>
      <c r="AJ108" s="4" t="s">
        <v>557</v>
      </c>
      <c r="AK108" s="4" t="s">
        <v>131</v>
      </c>
      <c r="AL108" s="4" t="s">
        <v>459</v>
      </c>
      <c r="AM108" s="4" t="s">
        <v>392</v>
      </c>
      <c r="AN108" s="4"/>
      <c r="AO108" s="4"/>
    </row>
    <row r="109" spans="1:41" ht="18.75">
      <c r="A109" s="6"/>
      <c r="B109" s="4" t="s">
        <v>560</v>
      </c>
      <c r="C109" s="4" t="s">
        <v>219</v>
      </c>
      <c r="D109" s="4" t="s">
        <v>561</v>
      </c>
      <c r="E109" s="5">
        <f>IF(ISERROR(FIND(入力シート➁!$B$3,D109)),"",ROW())</f>
        <v>109</v>
      </c>
      <c r="F109" s="5" t="str">
        <f t="shared" si="15"/>
        <v>フェンタニル1日用テープ6.7mg「明治」</v>
      </c>
      <c r="G109" s="4" t="s">
        <v>549</v>
      </c>
      <c r="H109" s="4" t="s">
        <v>562</v>
      </c>
      <c r="I109" s="5" t="s">
        <v>118</v>
      </c>
      <c r="J109" s="5" t="str">
        <f t="shared" si="16"/>
        <v/>
      </c>
      <c r="K109" s="5" t="s">
        <v>118</v>
      </c>
      <c r="L109" s="5" t="str">
        <f t="shared" si="17"/>
        <v>枚</v>
      </c>
      <c r="M109" s="5" t="str">
        <f t="shared" si="18"/>
        <v/>
      </c>
      <c r="N109" s="5" t="str">
        <f t="shared" si="19"/>
        <v/>
      </c>
      <c r="O109" s="5" t="s">
        <v>149</v>
      </c>
      <c r="P109" s="5" t="s">
        <v>118</v>
      </c>
      <c r="Q109" s="5" t="s">
        <v>149</v>
      </c>
      <c r="R109" s="4" t="s">
        <v>120</v>
      </c>
      <c r="S109" s="4">
        <v>1371</v>
      </c>
      <c r="T109" s="4">
        <v>1371</v>
      </c>
      <c r="U109" s="4" t="s">
        <v>121</v>
      </c>
      <c r="V109" s="4"/>
      <c r="W109" s="4"/>
      <c r="X109" s="4"/>
      <c r="Y109" s="4" t="s">
        <v>174</v>
      </c>
      <c r="Z109" s="8">
        <v>40109</v>
      </c>
      <c r="AA109" s="8"/>
      <c r="AB109" s="4"/>
      <c r="AC109" s="4" t="s">
        <v>123</v>
      </c>
      <c r="AD109" s="4"/>
      <c r="AE109" s="4"/>
      <c r="AF109" s="4" t="s">
        <v>137</v>
      </c>
      <c r="AG109" s="4"/>
      <c r="AH109" s="4"/>
      <c r="AI109" s="4"/>
      <c r="AJ109" s="4" t="s">
        <v>560</v>
      </c>
      <c r="AK109" s="4" t="s">
        <v>131</v>
      </c>
      <c r="AL109" s="4" t="s">
        <v>459</v>
      </c>
      <c r="AM109" s="4" t="s">
        <v>392</v>
      </c>
      <c r="AN109" s="4"/>
      <c r="AO109" s="4"/>
    </row>
    <row r="110" spans="1:41" ht="18.75">
      <c r="A110" s="6"/>
      <c r="B110" s="4" t="s">
        <v>563</v>
      </c>
      <c r="C110" s="4" t="s">
        <v>219</v>
      </c>
      <c r="D110" s="4" t="s">
        <v>564</v>
      </c>
      <c r="E110" s="5">
        <f>IF(ISERROR(FIND(入力シート➁!$B$3,D110)),"",ROW())</f>
        <v>110</v>
      </c>
      <c r="F110" s="5" t="str">
        <f t="shared" si="15"/>
        <v>フェンタニル3日用テープ12.6mg「HMT」</v>
      </c>
      <c r="G110" s="4" t="s">
        <v>466</v>
      </c>
      <c r="H110" s="4" t="s">
        <v>467</v>
      </c>
      <c r="I110" s="5" t="s">
        <v>118</v>
      </c>
      <c r="J110" s="5" t="str">
        <f t="shared" si="16"/>
        <v/>
      </c>
      <c r="K110" s="5" t="s">
        <v>118</v>
      </c>
      <c r="L110" s="5" t="str">
        <f t="shared" si="17"/>
        <v>2.6mg1枚</v>
      </c>
      <c r="M110" s="5" t="str">
        <f t="shared" si="18"/>
        <v>枚</v>
      </c>
      <c r="N110" s="5" t="str">
        <f t="shared" si="19"/>
        <v/>
      </c>
      <c r="O110" s="5" t="s">
        <v>149</v>
      </c>
      <c r="P110" s="5" t="s">
        <v>118</v>
      </c>
      <c r="Q110" s="5" t="s">
        <v>149</v>
      </c>
      <c r="R110" s="4" t="s">
        <v>147</v>
      </c>
      <c r="S110" s="4">
        <v>1371</v>
      </c>
      <c r="T110" s="4">
        <v>1371</v>
      </c>
      <c r="U110" s="4" t="s">
        <v>121</v>
      </c>
      <c r="V110" s="4"/>
      <c r="W110" s="4"/>
      <c r="X110" s="4"/>
      <c r="Y110" s="4" t="s">
        <v>174</v>
      </c>
      <c r="Z110" s="8">
        <v>39933</v>
      </c>
      <c r="AA110" s="8"/>
      <c r="AB110" s="4"/>
      <c r="AC110" s="4" t="s">
        <v>123</v>
      </c>
      <c r="AD110" s="4"/>
      <c r="AE110" s="4"/>
      <c r="AF110" s="4" t="s">
        <v>137</v>
      </c>
      <c r="AG110" s="4"/>
      <c r="AH110" s="4"/>
      <c r="AI110" s="4"/>
      <c r="AJ110" s="4" t="s">
        <v>563</v>
      </c>
      <c r="AK110" s="4" t="s">
        <v>131</v>
      </c>
      <c r="AL110" s="4" t="s">
        <v>459</v>
      </c>
      <c r="AM110" s="4" t="s">
        <v>392</v>
      </c>
      <c r="AN110" s="4"/>
      <c r="AO110" s="4"/>
    </row>
    <row r="111" spans="1:41" ht="18.75">
      <c r="A111" s="6"/>
      <c r="B111" s="4" t="s">
        <v>565</v>
      </c>
      <c r="C111" s="4" t="s">
        <v>219</v>
      </c>
      <c r="D111" s="4" t="s">
        <v>566</v>
      </c>
      <c r="E111" s="5">
        <f>IF(ISERROR(FIND(入力シート➁!$B$3,D111)),"",ROW())</f>
        <v>111</v>
      </c>
      <c r="F111" s="5" t="str">
        <f t="shared" si="15"/>
        <v>フェンタニル3日用テープ12.6mg「テイコク」</v>
      </c>
      <c r="G111" s="4" t="s">
        <v>466</v>
      </c>
      <c r="H111" s="4" t="s">
        <v>467</v>
      </c>
      <c r="I111" s="5" t="s">
        <v>118</v>
      </c>
      <c r="J111" s="5" t="str">
        <f t="shared" si="16"/>
        <v/>
      </c>
      <c r="K111" s="5" t="s">
        <v>118</v>
      </c>
      <c r="L111" s="5" t="str">
        <f t="shared" si="17"/>
        <v>2.6mg1枚</v>
      </c>
      <c r="M111" s="5" t="str">
        <f t="shared" si="18"/>
        <v>枚</v>
      </c>
      <c r="N111" s="5" t="str">
        <f t="shared" si="19"/>
        <v/>
      </c>
      <c r="O111" s="5" t="s">
        <v>149</v>
      </c>
      <c r="P111" s="5" t="s">
        <v>118</v>
      </c>
      <c r="Q111" s="5" t="s">
        <v>149</v>
      </c>
      <c r="R111" s="4" t="s">
        <v>200</v>
      </c>
      <c r="S111" s="4">
        <v>5065</v>
      </c>
      <c r="T111" s="4">
        <v>5065</v>
      </c>
      <c r="U111" s="4" t="s">
        <v>121</v>
      </c>
      <c r="V111" s="4"/>
      <c r="W111" s="4"/>
      <c r="X111" s="4"/>
      <c r="Y111" s="4" t="s">
        <v>174</v>
      </c>
      <c r="Z111" s="8">
        <v>40050</v>
      </c>
      <c r="AA111" s="8"/>
      <c r="AB111" s="4"/>
      <c r="AC111" s="4" t="s">
        <v>123</v>
      </c>
      <c r="AD111" s="4"/>
      <c r="AE111" s="4"/>
      <c r="AF111" s="4" t="s">
        <v>137</v>
      </c>
      <c r="AG111" s="4"/>
      <c r="AH111" s="4"/>
      <c r="AI111" s="4"/>
      <c r="AJ111" s="4" t="s">
        <v>565</v>
      </c>
      <c r="AK111" s="4" t="s">
        <v>131</v>
      </c>
      <c r="AL111" s="4" t="s">
        <v>459</v>
      </c>
      <c r="AM111" s="4" t="s">
        <v>392</v>
      </c>
      <c r="AN111" s="4"/>
      <c r="AO111" s="4"/>
    </row>
    <row r="112" spans="1:41" ht="18.75">
      <c r="A112" s="6"/>
      <c r="B112" s="4" t="s">
        <v>567</v>
      </c>
      <c r="C112" s="4" t="s">
        <v>219</v>
      </c>
      <c r="D112" s="4" t="s">
        <v>568</v>
      </c>
      <c r="E112" s="5">
        <f>IF(ISERROR(FIND(入力シート➁!$B$3,D112)),"",ROW())</f>
        <v>112</v>
      </c>
      <c r="F112" s="5" t="str">
        <f t="shared" si="15"/>
        <v>フェンタニル3日用テープ12.6mg「トーワ」</v>
      </c>
      <c r="G112" s="4" t="s">
        <v>466</v>
      </c>
      <c r="H112" s="4" t="s">
        <v>467</v>
      </c>
      <c r="I112" s="5" t="s">
        <v>118</v>
      </c>
      <c r="J112" s="5" t="str">
        <f t="shared" si="16"/>
        <v/>
      </c>
      <c r="K112" s="5" t="s">
        <v>118</v>
      </c>
      <c r="L112" s="5" t="str">
        <f t="shared" si="17"/>
        <v>2.6mg1枚</v>
      </c>
      <c r="M112" s="5" t="str">
        <f t="shared" si="18"/>
        <v>枚</v>
      </c>
      <c r="N112" s="5" t="str">
        <f t="shared" si="19"/>
        <v/>
      </c>
      <c r="O112" s="5" t="s">
        <v>149</v>
      </c>
      <c r="P112" s="5" t="s">
        <v>118</v>
      </c>
      <c r="Q112" s="5" t="s">
        <v>149</v>
      </c>
      <c r="R112" s="4" t="s">
        <v>120</v>
      </c>
      <c r="S112" s="4">
        <v>5065</v>
      </c>
      <c r="T112" s="4">
        <v>5065</v>
      </c>
      <c r="U112" s="4" t="s">
        <v>121</v>
      </c>
      <c r="V112" s="4"/>
      <c r="W112" s="4"/>
      <c r="X112" s="4"/>
      <c r="Y112" s="4" t="s">
        <v>174</v>
      </c>
      <c r="Z112" s="8">
        <v>40109</v>
      </c>
      <c r="AA112" s="8"/>
      <c r="AB112" s="4"/>
      <c r="AC112" s="4" t="s">
        <v>123</v>
      </c>
      <c r="AD112" s="4"/>
      <c r="AE112" s="4"/>
      <c r="AF112" s="4" t="s">
        <v>137</v>
      </c>
      <c r="AG112" s="4"/>
      <c r="AH112" s="4"/>
      <c r="AI112" s="4"/>
      <c r="AJ112" s="4" t="s">
        <v>567</v>
      </c>
      <c r="AK112" s="4" t="s">
        <v>131</v>
      </c>
      <c r="AL112" s="4" t="s">
        <v>459</v>
      </c>
      <c r="AM112" s="4" t="s">
        <v>392</v>
      </c>
      <c r="AN112" s="4"/>
      <c r="AO112" s="4"/>
    </row>
    <row r="113" spans="1:41" ht="18.75">
      <c r="A113" s="6"/>
      <c r="B113" s="4" t="s">
        <v>569</v>
      </c>
      <c r="C113" s="4" t="s">
        <v>219</v>
      </c>
      <c r="D113" s="4" t="s">
        <v>570</v>
      </c>
      <c r="E113" s="5">
        <f>IF(ISERROR(FIND(入力シート➁!$B$3,D113)),"",ROW())</f>
        <v>113</v>
      </c>
      <c r="F113" s="5" t="str">
        <f t="shared" si="15"/>
        <v>フェンタニル3日用テープ12.6mg「明治」</v>
      </c>
      <c r="G113" s="4" t="s">
        <v>466</v>
      </c>
      <c r="H113" s="4" t="s">
        <v>467</v>
      </c>
      <c r="I113" s="5" t="s">
        <v>118</v>
      </c>
      <c r="J113" s="5" t="str">
        <f t="shared" si="16"/>
        <v/>
      </c>
      <c r="K113" s="5" t="s">
        <v>118</v>
      </c>
      <c r="L113" s="5" t="str">
        <f t="shared" si="17"/>
        <v>2.6mg1枚</v>
      </c>
      <c r="M113" s="5" t="str">
        <f t="shared" si="18"/>
        <v>枚</v>
      </c>
      <c r="N113" s="5" t="str">
        <f t="shared" si="19"/>
        <v/>
      </c>
      <c r="O113" s="5" t="s">
        <v>149</v>
      </c>
      <c r="P113" s="5" t="s">
        <v>118</v>
      </c>
      <c r="Q113" s="5" t="s">
        <v>149</v>
      </c>
      <c r="R113" s="4" t="s">
        <v>496</v>
      </c>
      <c r="S113" s="4">
        <v>5065</v>
      </c>
      <c r="T113" s="4">
        <v>5065</v>
      </c>
      <c r="U113" s="4" t="s">
        <v>121</v>
      </c>
      <c r="V113" s="4"/>
      <c r="W113" s="4"/>
      <c r="X113" s="4"/>
      <c r="Y113" s="4" t="s">
        <v>174</v>
      </c>
      <c r="Z113" s="8">
        <v>44464</v>
      </c>
      <c r="AA113" s="8"/>
      <c r="AB113" s="4"/>
      <c r="AC113" s="4" t="s">
        <v>123</v>
      </c>
      <c r="AD113" s="4"/>
      <c r="AE113" s="4"/>
      <c r="AF113" s="4" t="s">
        <v>137</v>
      </c>
      <c r="AG113" s="4"/>
      <c r="AH113" s="4"/>
      <c r="AI113" s="4"/>
      <c r="AJ113" s="4" t="s">
        <v>569</v>
      </c>
      <c r="AK113" s="4" t="s">
        <v>131</v>
      </c>
      <c r="AL113" s="4" t="s">
        <v>459</v>
      </c>
      <c r="AM113" s="4" t="s">
        <v>392</v>
      </c>
      <c r="AN113" s="4"/>
      <c r="AO113" s="4"/>
    </row>
    <row r="114" spans="1:41" ht="18.75">
      <c r="A114" s="6"/>
      <c r="B114" s="4" t="s">
        <v>571</v>
      </c>
      <c r="C114" s="4" t="s">
        <v>219</v>
      </c>
      <c r="D114" s="4" t="s">
        <v>572</v>
      </c>
      <c r="E114" s="5">
        <f>IF(ISERROR(FIND(入力シート➁!$B$3,D114)),"",ROW())</f>
        <v>114</v>
      </c>
      <c r="F114" s="5" t="str">
        <f t="shared" si="15"/>
        <v>フェンタニル3日用テープ16.8mg「HMT」</v>
      </c>
      <c r="G114" s="4" t="s">
        <v>466</v>
      </c>
      <c r="H114" s="4" t="s">
        <v>470</v>
      </c>
      <c r="I114" s="5" t="s">
        <v>118</v>
      </c>
      <c r="J114" s="5" t="str">
        <f t="shared" si="16"/>
        <v/>
      </c>
      <c r="K114" s="5" t="s">
        <v>118</v>
      </c>
      <c r="L114" s="5" t="str">
        <f t="shared" si="17"/>
        <v>6.8mg1枚</v>
      </c>
      <c r="M114" s="5" t="str">
        <f t="shared" si="18"/>
        <v>枚</v>
      </c>
      <c r="N114" s="5" t="str">
        <f t="shared" si="19"/>
        <v/>
      </c>
      <c r="O114" s="5" t="s">
        <v>149</v>
      </c>
      <c r="P114" s="5" t="s">
        <v>118</v>
      </c>
      <c r="Q114" s="5" t="s">
        <v>149</v>
      </c>
      <c r="R114" s="4" t="s">
        <v>147</v>
      </c>
      <c r="S114" s="4">
        <v>5065</v>
      </c>
      <c r="T114" s="4">
        <v>5065</v>
      </c>
      <c r="U114" s="4" t="s">
        <v>121</v>
      </c>
      <c r="V114" s="4"/>
      <c r="W114" s="4"/>
      <c r="X114" s="4"/>
      <c r="Y114" s="4" t="s">
        <v>174</v>
      </c>
      <c r="Z114" s="8">
        <v>39869</v>
      </c>
      <c r="AA114" s="8"/>
      <c r="AB114" s="4"/>
      <c r="AC114" s="4" t="s">
        <v>123</v>
      </c>
      <c r="AD114" s="4"/>
      <c r="AE114" s="4"/>
      <c r="AF114" s="4" t="s">
        <v>137</v>
      </c>
      <c r="AG114" s="4"/>
      <c r="AH114" s="4"/>
      <c r="AI114" s="4"/>
      <c r="AJ114" s="4" t="s">
        <v>571</v>
      </c>
      <c r="AK114" s="4" t="s">
        <v>131</v>
      </c>
      <c r="AL114" s="4" t="s">
        <v>459</v>
      </c>
      <c r="AM114" s="4" t="s">
        <v>392</v>
      </c>
      <c r="AN114" s="4"/>
      <c r="AO114" s="4"/>
    </row>
    <row r="115" spans="1:41" ht="18.75">
      <c r="A115" s="6"/>
      <c r="B115" s="4" t="s">
        <v>573</v>
      </c>
      <c r="C115" s="4" t="s">
        <v>219</v>
      </c>
      <c r="D115" s="4" t="s">
        <v>574</v>
      </c>
      <c r="E115" s="5">
        <f>IF(ISERROR(FIND(入力シート➁!$B$3,D115)),"",ROW())</f>
        <v>115</v>
      </c>
      <c r="F115" s="5" t="str">
        <f t="shared" si="15"/>
        <v>フェンタニル3日用テープ16.8mg「テイコク」</v>
      </c>
      <c r="G115" s="4" t="s">
        <v>466</v>
      </c>
      <c r="H115" s="4" t="s">
        <v>470</v>
      </c>
      <c r="I115" s="5" t="s">
        <v>118</v>
      </c>
      <c r="J115" s="5" t="str">
        <f t="shared" si="16"/>
        <v/>
      </c>
      <c r="K115" s="5" t="s">
        <v>118</v>
      </c>
      <c r="L115" s="5" t="str">
        <f t="shared" si="17"/>
        <v>6.8mg1枚</v>
      </c>
      <c r="M115" s="5" t="str">
        <f t="shared" si="18"/>
        <v>枚</v>
      </c>
      <c r="N115" s="5" t="str">
        <f t="shared" si="19"/>
        <v/>
      </c>
      <c r="O115" s="5" t="s">
        <v>149</v>
      </c>
      <c r="P115" s="5" t="s">
        <v>118</v>
      </c>
      <c r="Q115" s="5" t="s">
        <v>149</v>
      </c>
      <c r="R115" s="4" t="s">
        <v>414</v>
      </c>
      <c r="S115" s="4">
        <v>305</v>
      </c>
      <c r="T115" s="4">
        <v>305</v>
      </c>
      <c r="U115" s="4" t="s">
        <v>121</v>
      </c>
      <c r="V115" s="4"/>
      <c r="W115" s="4"/>
      <c r="X115" s="4"/>
      <c r="Y115" s="4" t="s">
        <v>174</v>
      </c>
      <c r="Z115" s="8"/>
      <c r="AA115" s="8"/>
      <c r="AB115" s="4"/>
      <c r="AC115" s="4" t="s">
        <v>123</v>
      </c>
      <c r="AD115" s="4"/>
      <c r="AE115" s="4"/>
      <c r="AF115" s="4"/>
      <c r="AG115" s="4"/>
      <c r="AH115" s="4"/>
      <c r="AI115" s="4"/>
      <c r="AJ115" s="4" t="s">
        <v>575</v>
      </c>
      <c r="AK115" s="4" t="s">
        <v>131</v>
      </c>
      <c r="AL115" s="4" t="s">
        <v>459</v>
      </c>
      <c r="AM115" s="4" t="s">
        <v>392</v>
      </c>
      <c r="AN115" s="4"/>
      <c r="AO115" s="4"/>
    </row>
    <row r="116" spans="1:41" ht="18.75">
      <c r="A116" s="6"/>
      <c r="B116" s="4" t="s">
        <v>576</v>
      </c>
      <c r="C116" s="4" t="s">
        <v>219</v>
      </c>
      <c r="D116" s="4" t="s">
        <v>577</v>
      </c>
      <c r="E116" s="5">
        <f>IF(ISERROR(FIND(入力シート➁!$B$3,D116)),"",ROW())</f>
        <v>116</v>
      </c>
      <c r="F116" s="5" t="str">
        <f t="shared" si="15"/>
        <v>フェンタニル3日用テープ16.8mg「トーワ」</v>
      </c>
      <c r="G116" s="4" t="s">
        <v>466</v>
      </c>
      <c r="H116" s="4" t="s">
        <v>470</v>
      </c>
      <c r="I116" s="5" t="s">
        <v>118</v>
      </c>
      <c r="J116" s="5" t="str">
        <f t="shared" si="16"/>
        <v/>
      </c>
      <c r="K116" s="5" t="s">
        <v>118</v>
      </c>
      <c r="L116" s="5" t="str">
        <f t="shared" si="17"/>
        <v>6.8mg1枚</v>
      </c>
      <c r="M116" s="5" t="str">
        <f t="shared" si="18"/>
        <v>枚</v>
      </c>
      <c r="N116" s="5" t="str">
        <f t="shared" si="19"/>
        <v/>
      </c>
      <c r="O116" s="5" t="s">
        <v>149</v>
      </c>
      <c r="P116" s="5" t="s">
        <v>118</v>
      </c>
      <c r="Q116" s="5" t="s">
        <v>149</v>
      </c>
      <c r="R116" s="4" t="s">
        <v>414</v>
      </c>
      <c r="S116" s="4">
        <v>1313</v>
      </c>
      <c r="T116" s="4">
        <v>1371</v>
      </c>
      <c r="U116" s="4" t="s">
        <v>121</v>
      </c>
      <c r="V116" s="4"/>
      <c r="W116" s="4"/>
      <c r="X116" s="4"/>
      <c r="Y116" s="4" t="s">
        <v>174</v>
      </c>
      <c r="Z116" s="8"/>
      <c r="AA116" s="8"/>
      <c r="AB116" s="4"/>
      <c r="AC116" s="4" t="s">
        <v>123</v>
      </c>
      <c r="AD116" s="4"/>
      <c r="AE116" s="4"/>
      <c r="AF116" s="4"/>
      <c r="AG116" s="4"/>
      <c r="AH116" s="4"/>
      <c r="AI116" s="4"/>
      <c r="AJ116" s="4" t="s">
        <v>578</v>
      </c>
      <c r="AK116" s="4" t="s">
        <v>131</v>
      </c>
      <c r="AL116" s="4" t="s">
        <v>459</v>
      </c>
      <c r="AM116" s="4" t="s">
        <v>392</v>
      </c>
      <c r="AN116" s="4"/>
      <c r="AO116" s="4"/>
    </row>
    <row r="117" spans="1:41" ht="18.75">
      <c r="A117" s="6"/>
      <c r="B117" s="4" t="s">
        <v>579</v>
      </c>
      <c r="C117" s="4" t="s">
        <v>219</v>
      </c>
      <c r="D117" s="4" t="s">
        <v>580</v>
      </c>
      <c r="E117" s="5">
        <f>IF(ISERROR(FIND(入力シート➁!$B$3,D117)),"",ROW())</f>
        <v>117</v>
      </c>
      <c r="F117" s="5" t="str">
        <f t="shared" si="15"/>
        <v>フェンタニル3日用テープ16.8mg「明治」</v>
      </c>
      <c r="G117" s="4" t="s">
        <v>466</v>
      </c>
      <c r="H117" s="4" t="s">
        <v>470</v>
      </c>
      <c r="I117" s="5" t="s">
        <v>118</v>
      </c>
      <c r="J117" s="5" t="str">
        <f t="shared" si="16"/>
        <v/>
      </c>
      <c r="K117" s="5" t="s">
        <v>118</v>
      </c>
      <c r="L117" s="5" t="str">
        <f t="shared" si="17"/>
        <v>6.8mg1枚</v>
      </c>
      <c r="M117" s="5" t="str">
        <f t="shared" si="18"/>
        <v>枚</v>
      </c>
      <c r="N117" s="5" t="str">
        <f t="shared" si="19"/>
        <v/>
      </c>
      <c r="O117" s="5" t="s">
        <v>149</v>
      </c>
      <c r="P117" s="5" t="s">
        <v>118</v>
      </c>
      <c r="Q117" s="5" t="s">
        <v>149</v>
      </c>
      <c r="R117" s="4" t="s">
        <v>414</v>
      </c>
      <c r="S117" s="4">
        <v>4717</v>
      </c>
      <c r="T117" s="4">
        <v>5065</v>
      </c>
      <c r="U117" s="4" t="s">
        <v>121</v>
      </c>
      <c r="V117" s="4"/>
      <c r="W117" s="4"/>
      <c r="X117" s="4"/>
      <c r="Y117" s="4" t="s">
        <v>174</v>
      </c>
      <c r="Z117" s="8"/>
      <c r="AA117" s="8"/>
      <c r="AB117" s="4"/>
      <c r="AC117" s="4" t="s">
        <v>123</v>
      </c>
      <c r="AD117" s="4"/>
      <c r="AE117" s="4"/>
      <c r="AF117" s="4"/>
      <c r="AG117" s="4"/>
      <c r="AH117" s="4"/>
      <c r="AI117" s="4"/>
      <c r="AJ117" s="4" t="s">
        <v>581</v>
      </c>
      <c r="AK117" s="4" t="s">
        <v>131</v>
      </c>
      <c r="AL117" s="4" t="s">
        <v>459</v>
      </c>
      <c r="AM117" s="4" t="s">
        <v>392</v>
      </c>
      <c r="AN117" s="4"/>
      <c r="AO117" s="4"/>
    </row>
    <row r="118" spans="1:41" ht="18.75">
      <c r="A118" s="6"/>
      <c r="B118" s="4" t="s">
        <v>582</v>
      </c>
      <c r="C118" s="4" t="s">
        <v>219</v>
      </c>
      <c r="D118" s="4" t="s">
        <v>583</v>
      </c>
      <c r="E118" s="5">
        <f>IF(ISERROR(FIND(入力シート➁!$B$3,D118)),"",ROW())</f>
        <v>118</v>
      </c>
      <c r="F118" s="5" t="str">
        <f t="shared" si="15"/>
        <v>フェンタニル3日用テープ2.1mg「HMT」</v>
      </c>
      <c r="G118" s="4" t="s">
        <v>466</v>
      </c>
      <c r="H118" s="4" t="s">
        <v>473</v>
      </c>
      <c r="I118" s="5" t="s">
        <v>118</v>
      </c>
      <c r="J118" s="5" t="str">
        <f t="shared" si="16"/>
        <v/>
      </c>
      <c r="K118" s="5" t="s">
        <v>118</v>
      </c>
      <c r="L118" s="5" t="str">
        <f t="shared" si="17"/>
        <v>mg1枚</v>
      </c>
      <c r="M118" s="5" t="str">
        <f t="shared" si="18"/>
        <v>枚</v>
      </c>
      <c r="N118" s="5" t="str">
        <f t="shared" si="19"/>
        <v/>
      </c>
      <c r="O118" s="5" t="s">
        <v>149</v>
      </c>
      <c r="P118" s="5" t="s">
        <v>118</v>
      </c>
      <c r="Q118" s="5" t="s">
        <v>149</v>
      </c>
      <c r="R118" s="4" t="s">
        <v>584</v>
      </c>
      <c r="S118" s="4">
        <v>1825</v>
      </c>
      <c r="T118" s="4">
        <v>1907</v>
      </c>
      <c r="U118" s="4" t="s">
        <v>172</v>
      </c>
      <c r="V118" s="4"/>
      <c r="W118" s="4" t="s">
        <v>201</v>
      </c>
      <c r="X118" s="4"/>
      <c r="Y118" s="4"/>
      <c r="Z118" s="8">
        <v>39052</v>
      </c>
      <c r="AA118" s="8"/>
      <c r="AB118" s="4" t="s">
        <v>202</v>
      </c>
      <c r="AC118" s="4" t="s">
        <v>123</v>
      </c>
      <c r="AD118" s="4"/>
      <c r="AE118" s="4"/>
      <c r="AF118" s="4"/>
      <c r="AG118" s="4"/>
      <c r="AH118" s="4"/>
      <c r="AI118" s="4"/>
      <c r="AJ118" s="4" t="s">
        <v>582</v>
      </c>
      <c r="AK118" s="4" t="s">
        <v>328</v>
      </c>
      <c r="AL118" s="4" t="s">
        <v>498</v>
      </c>
      <c r="AM118" s="4" t="s">
        <v>585</v>
      </c>
      <c r="AN118" s="4"/>
      <c r="AO118" s="4"/>
    </row>
    <row r="119" spans="1:41" ht="18.75">
      <c r="A119" s="6"/>
      <c r="B119" s="4" t="s">
        <v>586</v>
      </c>
      <c r="C119" s="4" t="s">
        <v>219</v>
      </c>
      <c r="D119" s="4" t="s">
        <v>587</v>
      </c>
      <c r="E119" s="5">
        <f>IF(ISERROR(FIND(入力シート➁!$B$3,D119)),"",ROW())</f>
        <v>119</v>
      </c>
      <c r="F119" s="5" t="str">
        <f t="shared" si="15"/>
        <v>フェンタニル3日用テープ2.1mg「テイコク」</v>
      </c>
      <c r="G119" s="4" t="s">
        <v>466</v>
      </c>
      <c r="H119" s="4" t="s">
        <v>473</v>
      </c>
      <c r="I119" s="5" t="s">
        <v>118</v>
      </c>
      <c r="J119" s="5" t="str">
        <f t="shared" si="16"/>
        <v/>
      </c>
      <c r="K119" s="5" t="s">
        <v>118</v>
      </c>
      <c r="L119" s="5" t="str">
        <f t="shared" si="17"/>
        <v>mg1枚</v>
      </c>
      <c r="M119" s="5" t="str">
        <f t="shared" si="18"/>
        <v>枚</v>
      </c>
      <c r="N119" s="5" t="str">
        <f t="shared" si="19"/>
        <v/>
      </c>
      <c r="O119" s="5" t="s">
        <v>149</v>
      </c>
      <c r="P119" s="5" t="s">
        <v>118</v>
      </c>
      <c r="Q119" s="5" t="s">
        <v>149</v>
      </c>
      <c r="R119" s="4" t="s">
        <v>588</v>
      </c>
      <c r="S119" s="4">
        <v>968</v>
      </c>
      <c r="T119" s="4">
        <v>1003</v>
      </c>
      <c r="U119" s="4" t="s">
        <v>172</v>
      </c>
      <c r="V119" s="4"/>
      <c r="W119" s="4" t="s">
        <v>173</v>
      </c>
      <c r="X119" s="4"/>
      <c r="Y119" s="4"/>
      <c r="Z119" s="8">
        <v>42713</v>
      </c>
      <c r="AA119" s="8"/>
      <c r="AB119" s="4" t="s">
        <v>175</v>
      </c>
      <c r="AC119" s="4" t="s">
        <v>123</v>
      </c>
      <c r="AD119" s="4"/>
      <c r="AE119" s="4"/>
      <c r="AF119" s="4"/>
      <c r="AG119" s="4"/>
      <c r="AH119" s="4"/>
      <c r="AI119" s="4"/>
      <c r="AJ119" s="4" t="s">
        <v>586</v>
      </c>
      <c r="AK119" s="4" t="s">
        <v>328</v>
      </c>
      <c r="AL119" s="4" t="s">
        <v>498</v>
      </c>
      <c r="AM119" s="4" t="s">
        <v>585</v>
      </c>
      <c r="AN119" s="4"/>
      <c r="AO119" s="4"/>
    </row>
    <row r="120" spans="1:41" ht="18.75">
      <c r="A120" s="6"/>
      <c r="B120" s="4" t="s">
        <v>589</v>
      </c>
      <c r="C120" s="4" t="s">
        <v>219</v>
      </c>
      <c r="D120" s="4" t="s">
        <v>590</v>
      </c>
      <c r="E120" s="5">
        <f>IF(ISERROR(FIND(入力シート➁!$B$3,D120)),"",ROW())</f>
        <v>120</v>
      </c>
      <c r="F120" s="5" t="str">
        <f t="shared" si="15"/>
        <v>フェンタニル3日用テープ2.1mg「トーワ」</v>
      </c>
      <c r="G120" s="4" t="s">
        <v>466</v>
      </c>
      <c r="H120" s="4" t="s">
        <v>473</v>
      </c>
      <c r="I120" s="5" t="s">
        <v>118</v>
      </c>
      <c r="J120" s="5" t="str">
        <f t="shared" si="16"/>
        <v/>
      </c>
      <c r="K120" s="5" t="s">
        <v>118</v>
      </c>
      <c r="L120" s="5" t="str">
        <f t="shared" si="17"/>
        <v>mg1枚</v>
      </c>
      <c r="M120" s="5" t="str">
        <f t="shared" si="18"/>
        <v>枚</v>
      </c>
      <c r="N120" s="5" t="str">
        <f t="shared" si="19"/>
        <v/>
      </c>
      <c r="O120" s="5" t="s">
        <v>149</v>
      </c>
      <c r="P120" s="5" t="s">
        <v>118</v>
      </c>
      <c r="Q120" s="5" t="s">
        <v>149</v>
      </c>
      <c r="R120" s="4" t="s">
        <v>584</v>
      </c>
      <c r="S120" s="4">
        <v>4079</v>
      </c>
      <c r="T120" s="4">
        <v>4311</v>
      </c>
      <c r="U120" s="4" t="s">
        <v>172</v>
      </c>
      <c r="V120" s="4"/>
      <c r="W120" s="4" t="s">
        <v>201</v>
      </c>
      <c r="X120" s="4"/>
      <c r="Y120" s="4"/>
      <c r="Z120" s="8">
        <v>39052</v>
      </c>
      <c r="AA120" s="8"/>
      <c r="AB120" s="4" t="s">
        <v>202</v>
      </c>
      <c r="AC120" s="4" t="s">
        <v>123</v>
      </c>
      <c r="AD120" s="4"/>
      <c r="AE120" s="4"/>
      <c r="AF120" s="4"/>
      <c r="AG120" s="4"/>
      <c r="AH120" s="4"/>
      <c r="AI120" s="4"/>
      <c r="AJ120" s="4" t="s">
        <v>589</v>
      </c>
      <c r="AK120" s="4" t="s">
        <v>328</v>
      </c>
      <c r="AL120" s="4" t="s">
        <v>498</v>
      </c>
      <c r="AM120" s="4" t="s">
        <v>585</v>
      </c>
      <c r="AN120" s="4"/>
      <c r="AO120" s="4"/>
    </row>
    <row r="121" spans="1:41" ht="18.75">
      <c r="A121" s="6"/>
      <c r="B121" s="4" t="s">
        <v>591</v>
      </c>
      <c r="C121" s="4" t="s">
        <v>219</v>
      </c>
      <c r="D121" s="4" t="s">
        <v>592</v>
      </c>
      <c r="E121" s="5">
        <f>IF(ISERROR(FIND(入力シート➁!$B$3,D121)),"",ROW())</f>
        <v>121</v>
      </c>
      <c r="F121" s="5" t="str">
        <f t="shared" si="15"/>
        <v>フェンタニル3日用テープ2.1mg「明治」</v>
      </c>
      <c r="G121" s="4" t="s">
        <v>466</v>
      </c>
      <c r="H121" s="4" t="s">
        <v>473</v>
      </c>
      <c r="I121" s="5" t="s">
        <v>118</v>
      </c>
      <c r="J121" s="5" t="str">
        <f t="shared" si="16"/>
        <v/>
      </c>
      <c r="K121" s="5" t="s">
        <v>118</v>
      </c>
      <c r="L121" s="5" t="str">
        <f t="shared" si="17"/>
        <v>mg1枚</v>
      </c>
      <c r="M121" s="5" t="str">
        <f t="shared" si="18"/>
        <v>枚</v>
      </c>
      <c r="N121" s="5" t="str">
        <f t="shared" si="19"/>
        <v/>
      </c>
      <c r="O121" s="5" t="s">
        <v>149</v>
      </c>
      <c r="P121" s="5" t="s">
        <v>118</v>
      </c>
      <c r="Q121" s="5" t="s">
        <v>149</v>
      </c>
      <c r="R121" s="4" t="s">
        <v>588</v>
      </c>
      <c r="S121" s="4">
        <v>2217</v>
      </c>
      <c r="T121" s="4">
        <v>2301</v>
      </c>
      <c r="U121" s="4" t="s">
        <v>172</v>
      </c>
      <c r="V121" s="4"/>
      <c r="W121" s="4" t="s">
        <v>173</v>
      </c>
      <c r="X121" s="4"/>
      <c r="Y121" s="4"/>
      <c r="Z121" s="8">
        <v>42713</v>
      </c>
      <c r="AA121" s="8"/>
      <c r="AB121" s="4" t="s">
        <v>175</v>
      </c>
      <c r="AC121" s="4" t="s">
        <v>123</v>
      </c>
      <c r="AD121" s="4"/>
      <c r="AE121" s="4"/>
      <c r="AF121" s="4"/>
      <c r="AG121" s="4"/>
      <c r="AH121" s="4"/>
      <c r="AI121" s="4"/>
      <c r="AJ121" s="4" t="s">
        <v>591</v>
      </c>
      <c r="AK121" s="4" t="s">
        <v>328</v>
      </c>
      <c r="AL121" s="4" t="s">
        <v>498</v>
      </c>
      <c r="AM121" s="4" t="s">
        <v>585</v>
      </c>
      <c r="AN121" s="4"/>
      <c r="AO121" s="4"/>
    </row>
    <row r="122" spans="1:41" ht="18.75">
      <c r="A122" s="6"/>
      <c r="B122" s="4" t="s">
        <v>593</v>
      </c>
      <c r="C122" s="4" t="s">
        <v>219</v>
      </c>
      <c r="D122" s="4" t="s">
        <v>594</v>
      </c>
      <c r="E122" s="5">
        <f>IF(ISERROR(FIND(入力シート➁!$B$3,D122)),"",ROW())</f>
        <v>122</v>
      </c>
      <c r="F122" s="5" t="str">
        <f t="shared" si="15"/>
        <v>フェンタニル3日用テープ4.2mg「HMT」</v>
      </c>
      <c r="G122" s="4" t="s">
        <v>466</v>
      </c>
      <c r="H122" s="4" t="s">
        <v>476</v>
      </c>
      <c r="I122" s="5" t="s">
        <v>118</v>
      </c>
      <c r="J122" s="5" t="str">
        <f t="shared" si="16"/>
        <v/>
      </c>
      <c r="K122" s="5" t="s">
        <v>118</v>
      </c>
      <c r="L122" s="5" t="str">
        <f t="shared" si="17"/>
        <v>枚</v>
      </c>
      <c r="M122" s="5" t="str">
        <f t="shared" si="18"/>
        <v/>
      </c>
      <c r="N122" s="5" t="str">
        <f t="shared" si="19"/>
        <v/>
      </c>
      <c r="O122" s="5" t="s">
        <v>149</v>
      </c>
      <c r="P122" s="5" t="s">
        <v>118</v>
      </c>
      <c r="Q122" s="5" t="s">
        <v>149</v>
      </c>
      <c r="R122" s="4" t="s">
        <v>595</v>
      </c>
      <c r="S122" s="7">
        <v>130.9</v>
      </c>
      <c r="T122" s="7">
        <v>130.9</v>
      </c>
      <c r="U122" s="4" t="s">
        <v>172</v>
      </c>
      <c r="V122" s="4"/>
      <c r="W122" s="4" t="s">
        <v>173</v>
      </c>
      <c r="X122" s="4"/>
      <c r="Y122" s="4" t="s">
        <v>174</v>
      </c>
      <c r="Z122" s="8">
        <v>44365</v>
      </c>
      <c r="AA122" s="8"/>
      <c r="AB122" s="4" t="s">
        <v>175</v>
      </c>
      <c r="AC122" s="4" t="s">
        <v>176</v>
      </c>
      <c r="AD122" s="4" t="s">
        <v>596</v>
      </c>
      <c r="AE122" s="4" t="s">
        <v>197</v>
      </c>
      <c r="AF122" s="4"/>
      <c r="AG122" s="4"/>
      <c r="AH122" s="4"/>
      <c r="AI122" s="4"/>
      <c r="AJ122" s="4" t="s">
        <v>593</v>
      </c>
      <c r="AK122" s="4" t="s">
        <v>328</v>
      </c>
      <c r="AL122" s="4" t="s">
        <v>597</v>
      </c>
      <c r="AM122" s="4" t="s">
        <v>358</v>
      </c>
      <c r="AN122" s="4"/>
      <c r="AO122" s="4"/>
    </row>
    <row r="123" spans="1:41" ht="18.75">
      <c r="A123" s="6"/>
      <c r="B123" s="4" t="s">
        <v>598</v>
      </c>
      <c r="C123" s="4" t="s">
        <v>219</v>
      </c>
      <c r="D123" s="4" t="s">
        <v>599</v>
      </c>
      <c r="E123" s="5">
        <f>IF(ISERROR(FIND(入力シート➁!$B$3,D123)),"",ROW())</f>
        <v>123</v>
      </c>
      <c r="F123" s="5" t="str">
        <f t="shared" si="15"/>
        <v>フェンタニル3日用テープ4.2mg「テイコク」</v>
      </c>
      <c r="G123" s="4" t="s">
        <v>466</v>
      </c>
      <c r="H123" s="4" t="s">
        <v>476</v>
      </c>
      <c r="I123" s="5" t="s">
        <v>118</v>
      </c>
      <c r="J123" s="5" t="str">
        <f t="shared" si="16"/>
        <v/>
      </c>
      <c r="K123" s="5" t="s">
        <v>118</v>
      </c>
      <c r="L123" s="5" t="str">
        <f t="shared" si="17"/>
        <v>枚</v>
      </c>
      <c r="M123" s="5" t="str">
        <f t="shared" si="18"/>
        <v/>
      </c>
      <c r="N123" s="5" t="str">
        <f t="shared" si="19"/>
        <v/>
      </c>
      <c r="O123" s="5" t="s">
        <v>149</v>
      </c>
      <c r="P123" s="5" t="s">
        <v>118</v>
      </c>
      <c r="Q123" s="5" t="s">
        <v>149</v>
      </c>
      <c r="R123" s="4" t="s">
        <v>600</v>
      </c>
      <c r="S123" s="7">
        <v>278.5</v>
      </c>
      <c r="T123" s="7">
        <v>285.39999999999998</v>
      </c>
      <c r="U123" s="4" t="s">
        <v>172</v>
      </c>
      <c r="V123" s="4"/>
      <c r="W123" s="4" t="s">
        <v>201</v>
      </c>
      <c r="X123" s="4"/>
      <c r="Y123" s="4" t="s">
        <v>174</v>
      </c>
      <c r="Z123" s="8">
        <v>43432</v>
      </c>
      <c r="AA123" s="8"/>
      <c r="AB123" s="4" t="s">
        <v>202</v>
      </c>
      <c r="AC123" s="4" t="s">
        <v>176</v>
      </c>
      <c r="AD123" s="4" t="s">
        <v>596</v>
      </c>
      <c r="AE123" s="4" t="s">
        <v>197</v>
      </c>
      <c r="AF123" s="4"/>
      <c r="AG123" s="4"/>
      <c r="AH123" s="4"/>
      <c r="AI123" s="4"/>
      <c r="AJ123" s="4" t="s">
        <v>598</v>
      </c>
      <c r="AK123" s="4" t="s">
        <v>328</v>
      </c>
      <c r="AL123" s="4" t="s">
        <v>597</v>
      </c>
      <c r="AM123" s="4" t="s">
        <v>358</v>
      </c>
      <c r="AN123" s="4"/>
      <c r="AO123" s="4"/>
    </row>
    <row r="124" spans="1:41" ht="18.75">
      <c r="A124" s="6"/>
      <c r="B124" s="4" t="s">
        <v>601</v>
      </c>
      <c r="C124" s="4" t="s">
        <v>219</v>
      </c>
      <c r="D124" s="4" t="s">
        <v>602</v>
      </c>
      <c r="E124" s="5">
        <f>IF(ISERROR(FIND(入力シート➁!$B$3,D124)),"",ROW())</f>
        <v>124</v>
      </c>
      <c r="F124" s="5" t="str">
        <f t="shared" si="15"/>
        <v>フェンタニル3日用テープ4.2mg「トーワ」</v>
      </c>
      <c r="G124" s="4" t="s">
        <v>466</v>
      </c>
      <c r="H124" s="4" t="s">
        <v>476</v>
      </c>
      <c r="I124" s="5" t="s">
        <v>118</v>
      </c>
      <c r="J124" s="5" t="str">
        <f t="shared" si="16"/>
        <v/>
      </c>
      <c r="K124" s="5" t="s">
        <v>118</v>
      </c>
      <c r="L124" s="5" t="str">
        <f t="shared" si="17"/>
        <v>枚</v>
      </c>
      <c r="M124" s="5" t="str">
        <f t="shared" si="18"/>
        <v/>
      </c>
      <c r="N124" s="5" t="str">
        <f t="shared" si="19"/>
        <v/>
      </c>
      <c r="O124" s="5" t="s">
        <v>149</v>
      </c>
      <c r="P124" s="5" t="s">
        <v>118</v>
      </c>
      <c r="Q124" s="5" t="s">
        <v>149</v>
      </c>
      <c r="R124" s="4" t="s">
        <v>595</v>
      </c>
      <c r="S124" s="7">
        <v>253.1</v>
      </c>
      <c r="T124" s="7">
        <v>253.1</v>
      </c>
      <c r="U124" s="4" t="s">
        <v>172</v>
      </c>
      <c r="V124" s="4"/>
      <c r="W124" s="4" t="s">
        <v>173</v>
      </c>
      <c r="X124" s="4"/>
      <c r="Y124" s="4" t="s">
        <v>174</v>
      </c>
      <c r="Z124" s="8">
        <v>43812</v>
      </c>
      <c r="AA124" s="8"/>
      <c r="AB124" s="4" t="s">
        <v>175</v>
      </c>
      <c r="AC124" s="4" t="s">
        <v>176</v>
      </c>
      <c r="AD124" s="4" t="s">
        <v>603</v>
      </c>
      <c r="AE124" s="4" t="s">
        <v>197</v>
      </c>
      <c r="AF124" s="4"/>
      <c r="AG124" s="4"/>
      <c r="AH124" s="4"/>
      <c r="AI124" s="4"/>
      <c r="AJ124" s="4" t="s">
        <v>601</v>
      </c>
      <c r="AK124" s="4" t="s">
        <v>328</v>
      </c>
      <c r="AL124" s="4" t="s">
        <v>597</v>
      </c>
      <c r="AM124" s="4" t="s">
        <v>358</v>
      </c>
      <c r="AN124" s="4"/>
      <c r="AO124" s="4"/>
    </row>
    <row r="125" spans="1:41" ht="18.75">
      <c r="A125" s="6"/>
      <c r="B125" s="4" t="s">
        <v>604</v>
      </c>
      <c r="C125" s="4" t="s">
        <v>219</v>
      </c>
      <c r="D125" s="4" t="s">
        <v>605</v>
      </c>
      <c r="E125" s="5">
        <f>IF(ISERROR(FIND(入力シート➁!$B$3,D125)),"",ROW())</f>
        <v>125</v>
      </c>
      <c r="F125" s="5" t="str">
        <f t="shared" si="15"/>
        <v>フェンタニル3日用テープ4.2mg「明治」</v>
      </c>
      <c r="G125" s="4" t="s">
        <v>466</v>
      </c>
      <c r="H125" s="4" t="s">
        <v>476</v>
      </c>
      <c r="I125" s="5" t="s">
        <v>118</v>
      </c>
      <c r="J125" s="5" t="str">
        <f t="shared" si="16"/>
        <v/>
      </c>
      <c r="K125" s="5" t="s">
        <v>118</v>
      </c>
      <c r="L125" s="5" t="str">
        <f t="shared" si="17"/>
        <v>枚</v>
      </c>
      <c r="M125" s="5" t="str">
        <f t="shared" si="18"/>
        <v/>
      </c>
      <c r="N125" s="5" t="str">
        <f t="shared" si="19"/>
        <v/>
      </c>
      <c r="O125" s="5" t="s">
        <v>149</v>
      </c>
      <c r="P125" s="5" t="s">
        <v>118</v>
      </c>
      <c r="Q125" s="5" t="s">
        <v>149</v>
      </c>
      <c r="R125" s="4" t="s">
        <v>606</v>
      </c>
      <c r="S125" s="7">
        <v>246.1</v>
      </c>
      <c r="T125" s="7">
        <v>253.1</v>
      </c>
      <c r="U125" s="4" t="s">
        <v>172</v>
      </c>
      <c r="V125" s="4"/>
      <c r="W125" s="4" t="s">
        <v>173</v>
      </c>
      <c r="X125" s="4"/>
      <c r="Y125" s="4" t="s">
        <v>174</v>
      </c>
      <c r="Z125" s="8">
        <v>43266</v>
      </c>
      <c r="AA125" s="8"/>
      <c r="AB125" s="4" t="s">
        <v>175</v>
      </c>
      <c r="AC125" s="4" t="s">
        <v>176</v>
      </c>
      <c r="AD125" s="4" t="s">
        <v>603</v>
      </c>
      <c r="AE125" s="4" t="s">
        <v>197</v>
      </c>
      <c r="AF125" s="4"/>
      <c r="AG125" s="4"/>
      <c r="AH125" s="4"/>
      <c r="AI125" s="4"/>
      <c r="AJ125" s="4" t="s">
        <v>604</v>
      </c>
      <c r="AK125" s="4" t="s">
        <v>328</v>
      </c>
      <c r="AL125" s="4" t="s">
        <v>597</v>
      </c>
      <c r="AM125" s="4" t="s">
        <v>358</v>
      </c>
      <c r="AN125" s="4"/>
      <c r="AO125" s="4"/>
    </row>
    <row r="126" spans="1:41" ht="18.75">
      <c r="A126" s="6"/>
      <c r="B126" s="4" t="s">
        <v>607</v>
      </c>
      <c r="C126" s="4" t="s">
        <v>219</v>
      </c>
      <c r="D126" s="4" t="s">
        <v>608</v>
      </c>
      <c r="E126" s="5">
        <f>IF(ISERROR(FIND(入力シート➁!$B$3,D126)),"",ROW())</f>
        <v>126</v>
      </c>
      <c r="F126" s="5" t="str">
        <f t="shared" si="15"/>
        <v>フェンタニル3日用テープ8.4mg「HMT」</v>
      </c>
      <c r="G126" s="4" t="s">
        <v>466</v>
      </c>
      <c r="H126" s="4" t="s">
        <v>482</v>
      </c>
      <c r="I126" s="5" t="s">
        <v>118</v>
      </c>
      <c r="J126" s="5" t="str">
        <f t="shared" si="16"/>
        <v/>
      </c>
      <c r="K126" s="5" t="s">
        <v>118</v>
      </c>
      <c r="L126" s="5" t="str">
        <f t="shared" si="17"/>
        <v>枚</v>
      </c>
      <c r="M126" s="5" t="str">
        <f t="shared" si="18"/>
        <v/>
      </c>
      <c r="N126" s="5" t="str">
        <f t="shared" si="19"/>
        <v/>
      </c>
      <c r="O126" s="5" t="s">
        <v>149</v>
      </c>
      <c r="P126" s="5" t="s">
        <v>118</v>
      </c>
      <c r="Q126" s="5" t="s">
        <v>149</v>
      </c>
      <c r="R126" s="4" t="s">
        <v>600</v>
      </c>
      <c r="S126" s="7">
        <v>514.79999999999995</v>
      </c>
      <c r="T126" s="7">
        <v>528.9</v>
      </c>
      <c r="U126" s="4" t="s">
        <v>172</v>
      </c>
      <c r="V126" s="4"/>
      <c r="W126" s="4" t="s">
        <v>201</v>
      </c>
      <c r="X126" s="4"/>
      <c r="Y126" s="4" t="s">
        <v>174</v>
      </c>
      <c r="Z126" s="8">
        <v>40340</v>
      </c>
      <c r="AA126" s="8"/>
      <c r="AB126" s="4" t="s">
        <v>202</v>
      </c>
      <c r="AC126" s="4" t="s">
        <v>176</v>
      </c>
      <c r="AD126" s="4" t="s">
        <v>603</v>
      </c>
      <c r="AE126" s="4" t="s">
        <v>197</v>
      </c>
      <c r="AF126" s="4"/>
      <c r="AG126" s="4"/>
      <c r="AH126" s="4"/>
      <c r="AI126" s="4"/>
      <c r="AJ126" s="4" t="s">
        <v>607</v>
      </c>
      <c r="AK126" s="4" t="s">
        <v>328</v>
      </c>
      <c r="AL126" s="4" t="s">
        <v>597</v>
      </c>
      <c r="AM126" s="4" t="s">
        <v>358</v>
      </c>
      <c r="AN126" s="4"/>
      <c r="AO126" s="4"/>
    </row>
    <row r="127" spans="1:41" ht="18.75">
      <c r="A127" s="6"/>
      <c r="B127" s="4" t="s">
        <v>609</v>
      </c>
      <c r="C127" s="4" t="s">
        <v>219</v>
      </c>
      <c r="D127" s="4" t="s">
        <v>610</v>
      </c>
      <c r="E127" s="5">
        <f>IF(ISERROR(FIND(入力シート➁!$B$3,D127)),"",ROW())</f>
        <v>127</v>
      </c>
      <c r="F127" s="5" t="str">
        <f t="shared" si="15"/>
        <v>フェンタニル3日用テープ8.4mg「テイコク」</v>
      </c>
      <c r="G127" s="4" t="s">
        <v>466</v>
      </c>
      <c r="H127" s="4" t="s">
        <v>482</v>
      </c>
      <c r="I127" s="5" t="s">
        <v>118</v>
      </c>
      <c r="J127" s="5" t="str">
        <f t="shared" si="16"/>
        <v/>
      </c>
      <c r="K127" s="5" t="s">
        <v>118</v>
      </c>
      <c r="L127" s="5" t="str">
        <f t="shared" si="17"/>
        <v>枚</v>
      </c>
      <c r="M127" s="5" t="str">
        <f t="shared" si="18"/>
        <v/>
      </c>
      <c r="N127" s="5" t="str">
        <f t="shared" si="19"/>
        <v/>
      </c>
      <c r="O127" s="5" t="s">
        <v>149</v>
      </c>
      <c r="P127" s="5" t="s">
        <v>118</v>
      </c>
      <c r="Q127" s="5" t="s">
        <v>149</v>
      </c>
      <c r="R127" s="4" t="s">
        <v>595</v>
      </c>
      <c r="S127" s="7">
        <v>459</v>
      </c>
      <c r="T127" s="7">
        <v>473.9</v>
      </c>
      <c r="U127" s="4" t="s">
        <v>172</v>
      </c>
      <c r="V127" s="4"/>
      <c r="W127" s="4" t="s">
        <v>173</v>
      </c>
      <c r="X127" s="4"/>
      <c r="Y127" s="4" t="s">
        <v>174</v>
      </c>
      <c r="Z127" s="8">
        <v>43812</v>
      </c>
      <c r="AA127" s="8"/>
      <c r="AB127" s="4" t="s">
        <v>175</v>
      </c>
      <c r="AC127" s="4" t="s">
        <v>176</v>
      </c>
      <c r="AD127" s="4" t="s">
        <v>611</v>
      </c>
      <c r="AE127" s="4" t="s">
        <v>197</v>
      </c>
      <c r="AF127" s="4"/>
      <c r="AG127" s="4"/>
      <c r="AH127" s="4"/>
      <c r="AI127" s="4"/>
      <c r="AJ127" s="4" t="s">
        <v>609</v>
      </c>
      <c r="AK127" s="4" t="s">
        <v>328</v>
      </c>
      <c r="AL127" s="4" t="s">
        <v>597</v>
      </c>
      <c r="AM127" s="4" t="s">
        <v>358</v>
      </c>
      <c r="AN127" s="4"/>
      <c r="AO127" s="4"/>
    </row>
    <row r="128" spans="1:41" ht="18.75">
      <c r="A128" s="6"/>
      <c r="B128" s="4" t="s">
        <v>612</v>
      </c>
      <c r="C128" s="4" t="s">
        <v>219</v>
      </c>
      <c r="D128" s="4" t="s">
        <v>613</v>
      </c>
      <c r="E128" s="5">
        <f>IF(ISERROR(FIND(入力シート➁!$B$3,D128)),"",ROW())</f>
        <v>128</v>
      </c>
      <c r="F128" s="5" t="str">
        <f t="shared" si="15"/>
        <v>フェンタニル3日用テープ8.4mg「トーワ」</v>
      </c>
      <c r="G128" s="4" t="s">
        <v>466</v>
      </c>
      <c r="H128" s="4" t="s">
        <v>482</v>
      </c>
      <c r="I128" s="5" t="s">
        <v>118</v>
      </c>
      <c r="J128" s="5" t="str">
        <f t="shared" si="16"/>
        <v/>
      </c>
      <c r="K128" s="5" t="s">
        <v>118</v>
      </c>
      <c r="L128" s="5" t="str">
        <f t="shared" si="17"/>
        <v>枚</v>
      </c>
      <c r="M128" s="5" t="str">
        <f t="shared" si="18"/>
        <v/>
      </c>
      <c r="N128" s="5" t="str">
        <f t="shared" si="19"/>
        <v/>
      </c>
      <c r="O128" s="5" t="s">
        <v>149</v>
      </c>
      <c r="P128" s="5" t="s">
        <v>118</v>
      </c>
      <c r="Q128" s="5" t="s">
        <v>149</v>
      </c>
      <c r="R128" s="4" t="s">
        <v>606</v>
      </c>
      <c r="S128" s="7">
        <v>473.9</v>
      </c>
      <c r="T128" s="7">
        <v>473.9</v>
      </c>
      <c r="U128" s="4" t="s">
        <v>172</v>
      </c>
      <c r="V128" s="4"/>
      <c r="W128" s="4" t="s">
        <v>173</v>
      </c>
      <c r="X128" s="4"/>
      <c r="Y128" s="4" t="s">
        <v>174</v>
      </c>
      <c r="Z128" s="8">
        <v>43266</v>
      </c>
      <c r="AA128" s="8"/>
      <c r="AB128" s="4" t="s">
        <v>175</v>
      </c>
      <c r="AC128" s="4" t="s">
        <v>176</v>
      </c>
      <c r="AD128" s="4" t="s">
        <v>611</v>
      </c>
      <c r="AE128" s="4" t="s">
        <v>197</v>
      </c>
      <c r="AF128" s="4"/>
      <c r="AG128" s="4"/>
      <c r="AH128" s="4"/>
      <c r="AI128" s="4"/>
      <c r="AJ128" s="4" t="s">
        <v>612</v>
      </c>
      <c r="AK128" s="4" t="s">
        <v>328</v>
      </c>
      <c r="AL128" s="4" t="s">
        <v>597</v>
      </c>
      <c r="AM128" s="4" t="s">
        <v>358</v>
      </c>
      <c r="AN128" s="4"/>
      <c r="AO128" s="4"/>
    </row>
    <row r="129" spans="1:41" ht="18.75">
      <c r="A129" s="6"/>
      <c r="B129" s="4" t="s">
        <v>614</v>
      </c>
      <c r="C129" s="4" t="s">
        <v>219</v>
      </c>
      <c r="D129" s="4" t="s">
        <v>615</v>
      </c>
      <c r="E129" s="5">
        <f>IF(ISERROR(FIND(入力シート➁!$B$3,D129)),"",ROW())</f>
        <v>129</v>
      </c>
      <c r="F129" s="5" t="str">
        <f t="shared" si="15"/>
        <v>フェンタニル3日用テープ8.4mg「明治」</v>
      </c>
      <c r="G129" s="4" t="s">
        <v>466</v>
      </c>
      <c r="H129" s="4" t="s">
        <v>482</v>
      </c>
      <c r="I129" s="5" t="s">
        <v>118</v>
      </c>
      <c r="J129" s="5" t="str">
        <f t="shared" si="16"/>
        <v/>
      </c>
      <c r="K129" s="5" t="s">
        <v>118</v>
      </c>
      <c r="L129" s="5" t="str">
        <f t="shared" si="17"/>
        <v>枚</v>
      </c>
      <c r="M129" s="5" t="str">
        <f t="shared" si="18"/>
        <v/>
      </c>
      <c r="N129" s="5" t="str">
        <f t="shared" si="19"/>
        <v/>
      </c>
      <c r="O129" s="5" t="s">
        <v>149</v>
      </c>
      <c r="P129" s="5" t="s">
        <v>118</v>
      </c>
      <c r="Q129" s="5" t="s">
        <v>149</v>
      </c>
      <c r="R129" s="4" t="s">
        <v>600</v>
      </c>
      <c r="S129" s="7">
        <v>957.2</v>
      </c>
      <c r="T129" s="7">
        <v>983.6</v>
      </c>
      <c r="U129" s="4" t="s">
        <v>172</v>
      </c>
      <c r="V129" s="4"/>
      <c r="W129" s="4" t="s">
        <v>201</v>
      </c>
      <c r="X129" s="4"/>
      <c r="Y129" s="4" t="s">
        <v>174</v>
      </c>
      <c r="Z129" s="8">
        <v>40340</v>
      </c>
      <c r="AA129" s="8"/>
      <c r="AB129" s="4" t="s">
        <v>202</v>
      </c>
      <c r="AC129" s="4" t="s">
        <v>176</v>
      </c>
      <c r="AD129" s="4" t="s">
        <v>611</v>
      </c>
      <c r="AE129" s="4" t="s">
        <v>197</v>
      </c>
      <c r="AF129" s="4"/>
      <c r="AG129" s="4"/>
      <c r="AH129" s="4"/>
      <c r="AI129" s="4"/>
      <c r="AJ129" s="4" t="s">
        <v>614</v>
      </c>
      <c r="AK129" s="4" t="s">
        <v>328</v>
      </c>
      <c r="AL129" s="4" t="s">
        <v>597</v>
      </c>
      <c r="AM129" s="4" t="s">
        <v>358</v>
      </c>
      <c r="AN129" s="4"/>
      <c r="AO129" s="4"/>
    </row>
    <row r="130" spans="1:41" ht="18.75">
      <c r="A130" s="6"/>
      <c r="B130" s="4" t="s">
        <v>616</v>
      </c>
      <c r="C130" s="4" t="s">
        <v>219</v>
      </c>
      <c r="D130" s="4" t="s">
        <v>617</v>
      </c>
      <c r="E130" s="5">
        <f>IF(ISERROR(FIND(入力シート➁!$B$3,D130)),"",ROW())</f>
        <v>130</v>
      </c>
      <c r="F130" s="5" t="str">
        <f t="shared" ref="F130:F161" si="20">INDEX(D:D,SMALL(E:E,ROW(D129)))</f>
        <v>フェンタニルクエン酸塩1日用テープ0.5mg「テイコク」</v>
      </c>
      <c r="G130" s="4" t="s">
        <v>618</v>
      </c>
      <c r="H130" s="4" t="s">
        <v>619</v>
      </c>
      <c r="I130" s="5" t="s">
        <v>118</v>
      </c>
      <c r="J130" s="5" t="str">
        <f t="shared" ref="J130:J161" si="21">IFERROR(RIGHT(I130,LEN(I130)-FIND("%",I130)),IFERROR((RIGHT(I130,LEN(I130)-FIND("g",I130))),""))</f>
        <v/>
      </c>
      <c r="K130" s="5" t="s">
        <v>118</v>
      </c>
      <c r="L130" s="5" t="str">
        <f t="shared" ref="L130:L161" si="22">RIGHT(H130,LEN(H130)-FIND("1",H130))</f>
        <v>枚</v>
      </c>
      <c r="M130" s="5" t="str">
        <f t="shared" ref="M130:M161" si="23">IFERROR(RIGHT(L130,LEN(L130)-FIND("1",L130)),"")</f>
        <v/>
      </c>
      <c r="N130" s="5" t="str">
        <f t="shared" ref="N130:N161" si="24">IFERROR(RIGHT(M130,LEN(M130)-FIND("1",M130)),"")</f>
        <v/>
      </c>
      <c r="O130" s="5" t="s">
        <v>149</v>
      </c>
      <c r="P130" s="5" t="s">
        <v>118</v>
      </c>
      <c r="Q130" s="5" t="s">
        <v>149</v>
      </c>
      <c r="R130" s="4" t="s">
        <v>595</v>
      </c>
      <c r="S130" s="7">
        <v>882.9</v>
      </c>
      <c r="T130" s="7">
        <v>882.9</v>
      </c>
      <c r="U130" s="4" t="s">
        <v>172</v>
      </c>
      <c r="V130" s="4"/>
      <c r="W130" s="4" t="s">
        <v>173</v>
      </c>
      <c r="X130" s="4"/>
      <c r="Y130" s="4" t="s">
        <v>174</v>
      </c>
      <c r="Z130" s="8">
        <v>43812</v>
      </c>
      <c r="AA130" s="8"/>
      <c r="AB130" s="4" t="s">
        <v>175</v>
      </c>
      <c r="AC130" s="4" t="s">
        <v>176</v>
      </c>
      <c r="AD130" s="4" t="s">
        <v>620</v>
      </c>
      <c r="AE130" s="4" t="s">
        <v>197</v>
      </c>
      <c r="AF130" s="4"/>
      <c r="AG130" s="4"/>
      <c r="AH130" s="4"/>
      <c r="AI130" s="4"/>
      <c r="AJ130" s="4" t="s">
        <v>616</v>
      </c>
      <c r="AK130" s="4" t="s">
        <v>328</v>
      </c>
      <c r="AL130" s="4" t="s">
        <v>597</v>
      </c>
      <c r="AM130" s="4" t="s">
        <v>358</v>
      </c>
      <c r="AN130" s="4"/>
      <c r="AO130" s="4"/>
    </row>
    <row r="131" spans="1:41" ht="18.75">
      <c r="A131" s="6"/>
      <c r="B131" s="4" t="s">
        <v>621</v>
      </c>
      <c r="C131" s="4" t="s">
        <v>219</v>
      </c>
      <c r="D131" s="4" t="s">
        <v>622</v>
      </c>
      <c r="E131" s="5">
        <f>IF(ISERROR(FIND(入力シート➁!$B$3,D131)),"",ROW())</f>
        <v>131</v>
      </c>
      <c r="F131" s="5" t="str">
        <f t="shared" si="20"/>
        <v>フェンタニルクエン酸塩1日用テープ1mg「テイコク」</v>
      </c>
      <c r="G131" s="4" t="s">
        <v>618</v>
      </c>
      <c r="H131" s="4" t="s">
        <v>623</v>
      </c>
      <c r="I131" s="5" t="s">
        <v>118</v>
      </c>
      <c r="J131" s="5" t="str">
        <f t="shared" si="21"/>
        <v/>
      </c>
      <c r="K131" s="5" t="s">
        <v>118</v>
      </c>
      <c r="L131" s="5" t="str">
        <f t="shared" si="22"/>
        <v>mg1枚</v>
      </c>
      <c r="M131" s="5" t="str">
        <f t="shared" si="23"/>
        <v>枚</v>
      </c>
      <c r="N131" s="5" t="str">
        <f t="shared" si="24"/>
        <v/>
      </c>
      <c r="O131" s="5" t="s">
        <v>149</v>
      </c>
      <c r="P131" s="5" t="s">
        <v>118</v>
      </c>
      <c r="Q131" s="5" t="s">
        <v>149</v>
      </c>
      <c r="R131" s="4" t="s">
        <v>606</v>
      </c>
      <c r="S131" s="7">
        <v>882.9</v>
      </c>
      <c r="T131" s="7">
        <v>882.9</v>
      </c>
      <c r="U131" s="4" t="s">
        <v>172</v>
      </c>
      <c r="V131" s="4"/>
      <c r="W131" s="4" t="s">
        <v>173</v>
      </c>
      <c r="X131" s="4"/>
      <c r="Y131" s="4" t="s">
        <v>174</v>
      </c>
      <c r="Z131" s="8">
        <v>43266</v>
      </c>
      <c r="AA131" s="8"/>
      <c r="AB131" s="4" t="s">
        <v>175</v>
      </c>
      <c r="AC131" s="4" t="s">
        <v>176</v>
      </c>
      <c r="AD131" s="4" t="s">
        <v>620</v>
      </c>
      <c r="AE131" s="4" t="s">
        <v>197</v>
      </c>
      <c r="AF131" s="4"/>
      <c r="AG131" s="4"/>
      <c r="AH131" s="4"/>
      <c r="AI131" s="4"/>
      <c r="AJ131" s="4" t="s">
        <v>621</v>
      </c>
      <c r="AK131" s="4" t="s">
        <v>328</v>
      </c>
      <c r="AL131" s="4" t="s">
        <v>597</v>
      </c>
      <c r="AM131" s="4" t="s">
        <v>358</v>
      </c>
      <c r="AN131" s="4"/>
      <c r="AO131" s="4"/>
    </row>
    <row r="132" spans="1:41" ht="18.75">
      <c r="A132" s="6"/>
      <c r="B132" s="4" t="s">
        <v>624</v>
      </c>
      <c r="C132" s="4" t="s">
        <v>219</v>
      </c>
      <c r="D132" s="4" t="s">
        <v>625</v>
      </c>
      <c r="E132" s="5">
        <f>IF(ISERROR(FIND(入力シート➁!$B$3,D132)),"",ROW())</f>
        <v>132</v>
      </c>
      <c r="F132" s="5" t="str">
        <f t="shared" si="20"/>
        <v>フェンタニルクエン酸塩1日用テープ1mg「第一三共」</v>
      </c>
      <c r="G132" s="4" t="s">
        <v>618</v>
      </c>
      <c r="H132" s="4" t="s">
        <v>623</v>
      </c>
      <c r="I132" s="5" t="s">
        <v>118</v>
      </c>
      <c r="J132" s="5" t="str">
        <f t="shared" si="21"/>
        <v/>
      </c>
      <c r="K132" s="5" t="s">
        <v>118</v>
      </c>
      <c r="L132" s="5" t="str">
        <f t="shared" si="22"/>
        <v>mg1枚</v>
      </c>
      <c r="M132" s="5" t="str">
        <f t="shared" si="23"/>
        <v>枚</v>
      </c>
      <c r="N132" s="5" t="str">
        <f t="shared" si="24"/>
        <v/>
      </c>
      <c r="O132" s="5" t="s">
        <v>149</v>
      </c>
      <c r="P132" s="5" t="s">
        <v>118</v>
      </c>
      <c r="Q132" s="5" t="s">
        <v>149</v>
      </c>
      <c r="R132" s="4" t="s">
        <v>600</v>
      </c>
      <c r="S132" s="7">
        <v>1783.1</v>
      </c>
      <c r="T132" s="7">
        <v>1834.7</v>
      </c>
      <c r="U132" s="4" t="s">
        <v>172</v>
      </c>
      <c r="V132" s="4"/>
      <c r="W132" s="4" t="s">
        <v>201</v>
      </c>
      <c r="X132" s="4"/>
      <c r="Y132" s="4" t="s">
        <v>174</v>
      </c>
      <c r="Z132" s="8">
        <v>40340</v>
      </c>
      <c r="AA132" s="8"/>
      <c r="AB132" s="4" t="s">
        <v>202</v>
      </c>
      <c r="AC132" s="4" t="s">
        <v>176</v>
      </c>
      <c r="AD132" s="4" t="s">
        <v>620</v>
      </c>
      <c r="AE132" s="4" t="s">
        <v>197</v>
      </c>
      <c r="AF132" s="4"/>
      <c r="AG132" s="4"/>
      <c r="AH132" s="4"/>
      <c r="AI132" s="4"/>
      <c r="AJ132" s="4" t="s">
        <v>624</v>
      </c>
      <c r="AK132" s="4" t="s">
        <v>328</v>
      </c>
      <c r="AL132" s="4" t="s">
        <v>597</v>
      </c>
      <c r="AM132" s="4" t="s">
        <v>358</v>
      </c>
      <c r="AN132" s="4"/>
      <c r="AO132" s="4"/>
    </row>
    <row r="133" spans="1:41" ht="18.75">
      <c r="A133" s="6"/>
      <c r="B133" s="4" t="s">
        <v>626</v>
      </c>
      <c r="C133" s="4" t="s">
        <v>219</v>
      </c>
      <c r="D133" s="4" t="s">
        <v>627</v>
      </c>
      <c r="E133" s="5">
        <f>IF(ISERROR(FIND(入力シート➁!$B$3,D133)),"",ROW())</f>
        <v>133</v>
      </c>
      <c r="F133" s="5" t="str">
        <f t="shared" si="20"/>
        <v>フェンタニルクエン酸塩1日用テープ2mg「テイコク」</v>
      </c>
      <c r="G133" s="4" t="s">
        <v>618</v>
      </c>
      <c r="H133" s="4" t="s">
        <v>628</v>
      </c>
      <c r="I133" s="5" t="s">
        <v>118</v>
      </c>
      <c r="J133" s="5" t="str">
        <f t="shared" si="21"/>
        <v/>
      </c>
      <c r="K133" s="5" t="s">
        <v>118</v>
      </c>
      <c r="L133" s="5" t="str">
        <f t="shared" si="22"/>
        <v>枚</v>
      </c>
      <c r="M133" s="5" t="str">
        <f t="shared" si="23"/>
        <v/>
      </c>
      <c r="N133" s="5" t="str">
        <f t="shared" si="24"/>
        <v/>
      </c>
      <c r="O133" s="5" t="s">
        <v>149</v>
      </c>
      <c r="P133" s="5" t="s">
        <v>118</v>
      </c>
      <c r="Q133" s="5" t="s">
        <v>149</v>
      </c>
      <c r="R133" s="4" t="s">
        <v>595</v>
      </c>
      <c r="S133" s="7">
        <v>1275.0999999999999</v>
      </c>
      <c r="T133" s="7">
        <v>1275.0999999999999</v>
      </c>
      <c r="U133" s="4" t="s">
        <v>172</v>
      </c>
      <c r="V133" s="4"/>
      <c r="W133" s="4" t="s">
        <v>173</v>
      </c>
      <c r="X133" s="4"/>
      <c r="Y133" s="4" t="s">
        <v>174</v>
      </c>
      <c r="Z133" s="8">
        <v>43812</v>
      </c>
      <c r="AA133" s="8"/>
      <c r="AB133" s="4" t="s">
        <v>175</v>
      </c>
      <c r="AC133" s="4" t="s">
        <v>176</v>
      </c>
      <c r="AD133" s="4" t="s">
        <v>629</v>
      </c>
      <c r="AE133" s="4" t="s">
        <v>197</v>
      </c>
      <c r="AF133" s="4"/>
      <c r="AG133" s="4"/>
      <c r="AH133" s="4"/>
      <c r="AI133" s="4"/>
      <c r="AJ133" s="4" t="s">
        <v>626</v>
      </c>
      <c r="AK133" s="4" t="s">
        <v>328</v>
      </c>
      <c r="AL133" s="4" t="s">
        <v>597</v>
      </c>
      <c r="AM133" s="4" t="s">
        <v>358</v>
      </c>
      <c r="AN133" s="4"/>
      <c r="AO133" s="4"/>
    </row>
    <row r="134" spans="1:41" ht="18.75">
      <c r="A134" s="6"/>
      <c r="B134" s="4" t="s">
        <v>630</v>
      </c>
      <c r="C134" s="4" t="s">
        <v>219</v>
      </c>
      <c r="D134" s="4" t="s">
        <v>631</v>
      </c>
      <c r="E134" s="5">
        <f>IF(ISERROR(FIND(入力シート➁!$B$3,D134)),"",ROW())</f>
        <v>134</v>
      </c>
      <c r="F134" s="5" t="str">
        <f t="shared" si="20"/>
        <v>フェンタニルクエン酸塩1日用テープ2mg「第一三共」</v>
      </c>
      <c r="G134" s="4" t="s">
        <v>618</v>
      </c>
      <c r="H134" s="4" t="s">
        <v>628</v>
      </c>
      <c r="I134" s="5" t="s">
        <v>118</v>
      </c>
      <c r="J134" s="5" t="str">
        <f t="shared" si="21"/>
        <v/>
      </c>
      <c r="K134" s="5" t="s">
        <v>118</v>
      </c>
      <c r="L134" s="5" t="str">
        <f t="shared" si="22"/>
        <v>枚</v>
      </c>
      <c r="M134" s="5" t="str">
        <f t="shared" si="23"/>
        <v/>
      </c>
      <c r="N134" s="5" t="str">
        <f t="shared" si="24"/>
        <v/>
      </c>
      <c r="O134" s="5" t="s">
        <v>149</v>
      </c>
      <c r="P134" s="5" t="s">
        <v>118</v>
      </c>
      <c r="Q134" s="5" t="s">
        <v>149</v>
      </c>
      <c r="R134" s="4" t="s">
        <v>606</v>
      </c>
      <c r="S134" s="7">
        <v>1275.0999999999999</v>
      </c>
      <c r="T134" s="7">
        <v>1275.0999999999999</v>
      </c>
      <c r="U134" s="4" t="s">
        <v>172</v>
      </c>
      <c r="V134" s="4"/>
      <c r="W134" s="4" t="s">
        <v>173</v>
      </c>
      <c r="X134" s="4"/>
      <c r="Y134" s="4" t="s">
        <v>174</v>
      </c>
      <c r="Z134" s="8">
        <v>43266</v>
      </c>
      <c r="AA134" s="8"/>
      <c r="AB134" s="4" t="s">
        <v>175</v>
      </c>
      <c r="AC134" s="4" t="s">
        <v>176</v>
      </c>
      <c r="AD134" s="4" t="s">
        <v>629</v>
      </c>
      <c r="AE134" s="4" t="s">
        <v>197</v>
      </c>
      <c r="AF134" s="4"/>
      <c r="AG134" s="4"/>
      <c r="AH134" s="4"/>
      <c r="AI134" s="4"/>
      <c r="AJ134" s="4" t="s">
        <v>630</v>
      </c>
      <c r="AK134" s="4" t="s">
        <v>328</v>
      </c>
      <c r="AL134" s="4" t="s">
        <v>597</v>
      </c>
      <c r="AM134" s="4" t="s">
        <v>358</v>
      </c>
      <c r="AN134" s="4"/>
      <c r="AO134" s="4"/>
    </row>
    <row r="135" spans="1:41" ht="18.75">
      <c r="A135" s="6"/>
      <c r="B135" s="4" t="s">
        <v>632</v>
      </c>
      <c r="C135" s="4" t="s">
        <v>219</v>
      </c>
      <c r="D135" s="4" t="s">
        <v>633</v>
      </c>
      <c r="E135" s="5">
        <f>IF(ISERROR(FIND(入力シート➁!$B$3,D135)),"",ROW())</f>
        <v>135</v>
      </c>
      <c r="F135" s="5" t="str">
        <f t="shared" si="20"/>
        <v>フェンタニルクエン酸塩1日用テープ4mg「テイコク」</v>
      </c>
      <c r="G135" s="4" t="s">
        <v>618</v>
      </c>
      <c r="H135" s="4" t="s">
        <v>634</v>
      </c>
      <c r="I135" s="5" t="s">
        <v>118</v>
      </c>
      <c r="J135" s="5" t="str">
        <f t="shared" si="21"/>
        <v/>
      </c>
      <c r="K135" s="5" t="s">
        <v>118</v>
      </c>
      <c r="L135" s="5" t="str">
        <f t="shared" si="22"/>
        <v>枚</v>
      </c>
      <c r="M135" s="5" t="str">
        <f t="shared" si="23"/>
        <v/>
      </c>
      <c r="N135" s="5" t="str">
        <f t="shared" si="24"/>
        <v/>
      </c>
      <c r="O135" s="5" t="s">
        <v>149</v>
      </c>
      <c r="P135" s="5" t="s">
        <v>118</v>
      </c>
      <c r="Q135" s="5" t="s">
        <v>149</v>
      </c>
      <c r="R135" s="4" t="s">
        <v>600</v>
      </c>
      <c r="S135" s="7">
        <v>2661.7</v>
      </c>
      <c r="T135" s="7">
        <v>2661.7</v>
      </c>
      <c r="U135" s="4" t="s">
        <v>172</v>
      </c>
      <c r="V135" s="4"/>
      <c r="W135" s="4" t="s">
        <v>201</v>
      </c>
      <c r="X135" s="4"/>
      <c r="Y135" s="4" t="s">
        <v>174</v>
      </c>
      <c r="Z135" s="8">
        <v>40340</v>
      </c>
      <c r="AA135" s="8"/>
      <c r="AB135" s="4" t="s">
        <v>202</v>
      </c>
      <c r="AC135" s="4" t="s">
        <v>176</v>
      </c>
      <c r="AD135" s="4" t="s">
        <v>629</v>
      </c>
      <c r="AE135" s="4" t="s">
        <v>197</v>
      </c>
      <c r="AF135" s="4"/>
      <c r="AG135" s="4"/>
      <c r="AH135" s="4"/>
      <c r="AI135" s="4"/>
      <c r="AJ135" s="4" t="s">
        <v>632</v>
      </c>
      <c r="AK135" s="4" t="s">
        <v>328</v>
      </c>
      <c r="AL135" s="4" t="s">
        <v>597</v>
      </c>
      <c r="AM135" s="4" t="s">
        <v>358</v>
      </c>
      <c r="AN135" s="4"/>
      <c r="AO135" s="4"/>
    </row>
    <row r="136" spans="1:41" ht="18.75">
      <c r="A136" s="6"/>
      <c r="B136" s="4" t="s">
        <v>635</v>
      </c>
      <c r="C136" s="4" t="s">
        <v>219</v>
      </c>
      <c r="D136" s="4" t="s">
        <v>636</v>
      </c>
      <c r="E136" s="5">
        <f>IF(ISERROR(FIND(入力シート➁!$B$3,D136)),"",ROW())</f>
        <v>136</v>
      </c>
      <c r="F136" s="5" t="str">
        <f t="shared" si="20"/>
        <v>フェンタニルクエン酸塩1日用テープ4mg「第一三共」</v>
      </c>
      <c r="G136" s="4" t="s">
        <v>618</v>
      </c>
      <c r="H136" s="4" t="s">
        <v>634</v>
      </c>
      <c r="I136" s="5" t="s">
        <v>118</v>
      </c>
      <c r="J136" s="5" t="str">
        <f t="shared" si="21"/>
        <v/>
      </c>
      <c r="K136" s="5" t="s">
        <v>118</v>
      </c>
      <c r="L136" s="5" t="str">
        <f t="shared" si="22"/>
        <v>枚</v>
      </c>
      <c r="M136" s="5" t="str">
        <f t="shared" si="23"/>
        <v/>
      </c>
      <c r="N136" s="5" t="str">
        <f t="shared" si="24"/>
        <v/>
      </c>
      <c r="O136" s="5" t="s">
        <v>149</v>
      </c>
      <c r="P136" s="5" t="s">
        <v>118</v>
      </c>
      <c r="Q136" s="5" t="s">
        <v>149</v>
      </c>
      <c r="R136" s="4" t="s">
        <v>595</v>
      </c>
      <c r="S136" s="7">
        <v>1648.2</v>
      </c>
      <c r="T136" s="7">
        <v>1648.2</v>
      </c>
      <c r="U136" s="4" t="s">
        <v>172</v>
      </c>
      <c r="V136" s="4"/>
      <c r="W136" s="4" t="s">
        <v>173</v>
      </c>
      <c r="X136" s="4"/>
      <c r="Y136" s="4" t="s">
        <v>174</v>
      </c>
      <c r="Z136" s="8">
        <v>43812</v>
      </c>
      <c r="AA136" s="8"/>
      <c r="AB136" s="4" t="s">
        <v>175</v>
      </c>
      <c r="AC136" s="4" t="s">
        <v>176</v>
      </c>
      <c r="AD136" s="4" t="s">
        <v>637</v>
      </c>
      <c r="AE136" s="4" t="s">
        <v>197</v>
      </c>
      <c r="AF136" s="4"/>
      <c r="AG136" s="4"/>
      <c r="AH136" s="4"/>
      <c r="AI136" s="4"/>
      <c r="AJ136" s="4" t="s">
        <v>635</v>
      </c>
      <c r="AK136" s="4" t="s">
        <v>328</v>
      </c>
      <c r="AL136" s="4" t="s">
        <v>597</v>
      </c>
      <c r="AM136" s="4" t="s">
        <v>358</v>
      </c>
      <c r="AN136" s="4"/>
      <c r="AO136" s="4"/>
    </row>
    <row r="137" spans="1:41" ht="18.75">
      <c r="A137" s="6"/>
      <c r="B137" s="4" t="s">
        <v>638</v>
      </c>
      <c r="C137" s="4" t="s">
        <v>219</v>
      </c>
      <c r="D137" s="4" t="s">
        <v>639</v>
      </c>
      <c r="E137" s="5">
        <f>IF(ISERROR(FIND(入力シート➁!$B$3,D137)),"",ROW())</f>
        <v>137</v>
      </c>
      <c r="F137" s="5" t="str">
        <f t="shared" si="20"/>
        <v>フェンタニルクエン酸塩1日用テープ6mg「テイコク」</v>
      </c>
      <c r="G137" s="4" t="s">
        <v>618</v>
      </c>
      <c r="H137" s="4" t="s">
        <v>640</v>
      </c>
      <c r="I137" s="5" t="s">
        <v>118</v>
      </c>
      <c r="J137" s="5" t="str">
        <f t="shared" si="21"/>
        <v/>
      </c>
      <c r="K137" s="5" t="s">
        <v>118</v>
      </c>
      <c r="L137" s="5" t="str">
        <f t="shared" si="22"/>
        <v>枚</v>
      </c>
      <c r="M137" s="5" t="str">
        <f t="shared" si="23"/>
        <v/>
      </c>
      <c r="N137" s="5" t="str">
        <f t="shared" si="24"/>
        <v/>
      </c>
      <c r="O137" s="5" t="s">
        <v>149</v>
      </c>
      <c r="P137" s="5" t="s">
        <v>118</v>
      </c>
      <c r="Q137" s="5" t="s">
        <v>149</v>
      </c>
      <c r="R137" s="4" t="s">
        <v>606</v>
      </c>
      <c r="S137" s="7">
        <v>1648.2</v>
      </c>
      <c r="T137" s="7">
        <v>1648.2</v>
      </c>
      <c r="U137" s="4" t="s">
        <v>172</v>
      </c>
      <c r="V137" s="4"/>
      <c r="W137" s="4" t="s">
        <v>173</v>
      </c>
      <c r="X137" s="4"/>
      <c r="Y137" s="4" t="s">
        <v>174</v>
      </c>
      <c r="Z137" s="8">
        <v>43266</v>
      </c>
      <c r="AA137" s="8"/>
      <c r="AB137" s="4" t="s">
        <v>175</v>
      </c>
      <c r="AC137" s="4" t="s">
        <v>176</v>
      </c>
      <c r="AD137" s="4" t="s">
        <v>637</v>
      </c>
      <c r="AE137" s="4" t="s">
        <v>197</v>
      </c>
      <c r="AF137" s="4"/>
      <c r="AG137" s="4"/>
      <c r="AH137" s="4"/>
      <c r="AI137" s="4"/>
      <c r="AJ137" s="4" t="s">
        <v>638</v>
      </c>
      <c r="AK137" s="4" t="s">
        <v>328</v>
      </c>
      <c r="AL137" s="4" t="s">
        <v>597</v>
      </c>
      <c r="AM137" s="4" t="s">
        <v>358</v>
      </c>
      <c r="AN137" s="4"/>
      <c r="AO137" s="4"/>
    </row>
    <row r="138" spans="1:41" ht="18.75">
      <c r="A138" s="6"/>
      <c r="B138" s="4" t="s">
        <v>641</v>
      </c>
      <c r="C138" s="4" t="s">
        <v>219</v>
      </c>
      <c r="D138" s="4" t="s">
        <v>642</v>
      </c>
      <c r="E138" s="5">
        <f>IF(ISERROR(FIND(入力シート➁!$B$3,D138)),"",ROW())</f>
        <v>138</v>
      </c>
      <c r="F138" s="5" t="str">
        <f t="shared" si="20"/>
        <v>フェンタニルクエン酸塩1日用テープ6mg「第一三共」</v>
      </c>
      <c r="G138" s="4" t="s">
        <v>618</v>
      </c>
      <c r="H138" s="4" t="s">
        <v>640</v>
      </c>
      <c r="I138" s="5" t="s">
        <v>118</v>
      </c>
      <c r="J138" s="5" t="str">
        <f t="shared" si="21"/>
        <v/>
      </c>
      <c r="K138" s="5" t="s">
        <v>118</v>
      </c>
      <c r="L138" s="5" t="str">
        <f t="shared" si="22"/>
        <v>枚</v>
      </c>
      <c r="M138" s="5" t="str">
        <f t="shared" si="23"/>
        <v/>
      </c>
      <c r="N138" s="5" t="str">
        <f t="shared" si="24"/>
        <v/>
      </c>
      <c r="O138" s="5" t="s">
        <v>149</v>
      </c>
      <c r="P138" s="5" t="s">
        <v>118</v>
      </c>
      <c r="Q138" s="5" t="s">
        <v>149</v>
      </c>
      <c r="R138" s="4" t="s">
        <v>600</v>
      </c>
      <c r="S138" s="7">
        <v>3435.8</v>
      </c>
      <c r="T138" s="7">
        <v>3435.8</v>
      </c>
      <c r="U138" s="4" t="s">
        <v>172</v>
      </c>
      <c r="V138" s="4"/>
      <c r="W138" s="4" t="s">
        <v>201</v>
      </c>
      <c r="X138" s="4"/>
      <c r="Y138" s="4" t="s">
        <v>174</v>
      </c>
      <c r="Z138" s="8">
        <v>40340</v>
      </c>
      <c r="AA138" s="8"/>
      <c r="AB138" s="4" t="s">
        <v>202</v>
      </c>
      <c r="AC138" s="4" t="s">
        <v>176</v>
      </c>
      <c r="AD138" s="4" t="s">
        <v>637</v>
      </c>
      <c r="AE138" s="4" t="s">
        <v>197</v>
      </c>
      <c r="AF138" s="4"/>
      <c r="AG138" s="4"/>
      <c r="AH138" s="4"/>
      <c r="AI138" s="4"/>
      <c r="AJ138" s="4" t="s">
        <v>641</v>
      </c>
      <c r="AK138" s="4" t="s">
        <v>328</v>
      </c>
      <c r="AL138" s="4" t="s">
        <v>597</v>
      </c>
      <c r="AM138" s="4" t="s">
        <v>358</v>
      </c>
      <c r="AN138" s="4"/>
      <c r="AO138" s="4"/>
    </row>
    <row r="139" spans="1:41" ht="18.75">
      <c r="A139" s="6"/>
      <c r="B139" s="4" t="s">
        <v>643</v>
      </c>
      <c r="C139" s="4" t="s">
        <v>219</v>
      </c>
      <c r="D139" s="4" t="s">
        <v>644</v>
      </c>
      <c r="E139" s="5">
        <f>IF(ISERROR(FIND(入力シート➁!$B$3,D139)),"",ROW())</f>
        <v>139</v>
      </c>
      <c r="F139" s="5" t="str">
        <f t="shared" si="20"/>
        <v>フェンタニルクエン酸塩1日用テープ8mg「テイコク」</v>
      </c>
      <c r="G139" s="4" t="s">
        <v>618</v>
      </c>
      <c r="H139" s="4" t="s">
        <v>645</v>
      </c>
      <c r="I139" s="5" t="s">
        <v>118</v>
      </c>
      <c r="J139" s="5" t="str">
        <f t="shared" si="21"/>
        <v/>
      </c>
      <c r="K139" s="5" t="s">
        <v>118</v>
      </c>
      <c r="L139" s="5" t="str">
        <f t="shared" si="22"/>
        <v>枚</v>
      </c>
      <c r="M139" s="5" t="str">
        <f t="shared" si="23"/>
        <v/>
      </c>
      <c r="N139" s="5" t="str">
        <f t="shared" si="24"/>
        <v/>
      </c>
      <c r="O139" s="5" t="s">
        <v>149</v>
      </c>
      <c r="P139" s="5" t="s">
        <v>118</v>
      </c>
      <c r="Q139" s="5" t="s">
        <v>149</v>
      </c>
      <c r="R139" s="4" t="s">
        <v>255</v>
      </c>
      <c r="S139" s="7">
        <v>781.3</v>
      </c>
      <c r="T139" s="7">
        <v>781.3</v>
      </c>
      <c r="U139" s="4" t="s">
        <v>172</v>
      </c>
      <c r="V139" s="4"/>
      <c r="W139" s="4" t="s">
        <v>173</v>
      </c>
      <c r="X139" s="4"/>
      <c r="Y139" s="4" t="s">
        <v>174</v>
      </c>
      <c r="Z139" s="8">
        <v>43796</v>
      </c>
      <c r="AA139" s="8"/>
      <c r="AB139" s="4" t="s">
        <v>175</v>
      </c>
      <c r="AC139" s="4" t="s">
        <v>176</v>
      </c>
      <c r="AD139" s="4" t="s">
        <v>646</v>
      </c>
      <c r="AE139" s="4" t="s">
        <v>178</v>
      </c>
      <c r="AF139" s="4"/>
      <c r="AG139" s="4"/>
      <c r="AH139" s="4"/>
      <c r="AI139" s="4"/>
      <c r="AJ139" s="4" t="s">
        <v>643</v>
      </c>
      <c r="AK139" s="4" t="s">
        <v>328</v>
      </c>
      <c r="AL139" s="4" t="s">
        <v>597</v>
      </c>
      <c r="AM139" s="4" t="s">
        <v>647</v>
      </c>
      <c r="AN139" s="4"/>
      <c r="AO139" s="4"/>
    </row>
    <row r="140" spans="1:41" ht="18.75">
      <c r="A140" s="6"/>
      <c r="B140" s="4" t="s">
        <v>648</v>
      </c>
      <c r="C140" s="4" t="s">
        <v>219</v>
      </c>
      <c r="D140" s="4" t="s">
        <v>649</v>
      </c>
      <c r="E140" s="5">
        <f>IF(ISERROR(FIND(入力シート➁!$B$3,D140)),"",ROW())</f>
        <v>140</v>
      </c>
      <c r="F140" s="5" t="str">
        <f t="shared" si="20"/>
        <v>フェンタニルクエン酸塩1日用テープ8mg「第一三共」</v>
      </c>
      <c r="G140" s="4" t="s">
        <v>618</v>
      </c>
      <c r="H140" s="4" t="s">
        <v>645</v>
      </c>
      <c r="I140" s="5" t="s">
        <v>118</v>
      </c>
      <c r="J140" s="5" t="str">
        <f t="shared" si="21"/>
        <v/>
      </c>
      <c r="K140" s="5" t="s">
        <v>118</v>
      </c>
      <c r="L140" s="5" t="str">
        <f t="shared" si="22"/>
        <v>枚</v>
      </c>
      <c r="M140" s="5" t="str">
        <f t="shared" si="23"/>
        <v/>
      </c>
      <c r="N140" s="5" t="str">
        <f t="shared" si="24"/>
        <v/>
      </c>
      <c r="O140" s="5" t="s">
        <v>149</v>
      </c>
      <c r="P140" s="5" t="s">
        <v>118</v>
      </c>
      <c r="Q140" s="5" t="s">
        <v>149</v>
      </c>
      <c r="R140" s="4" t="s">
        <v>255</v>
      </c>
      <c r="S140" s="7">
        <v>7408.7</v>
      </c>
      <c r="T140" s="7">
        <v>7408.7</v>
      </c>
      <c r="U140" s="4" t="s">
        <v>172</v>
      </c>
      <c r="V140" s="4"/>
      <c r="W140" s="4" t="s">
        <v>173</v>
      </c>
      <c r="X140" s="4"/>
      <c r="Y140" s="4" t="s">
        <v>174</v>
      </c>
      <c r="Z140" s="8">
        <v>43796</v>
      </c>
      <c r="AA140" s="8"/>
      <c r="AB140" s="4" t="s">
        <v>175</v>
      </c>
      <c r="AC140" s="4" t="s">
        <v>176</v>
      </c>
      <c r="AD140" s="4" t="s">
        <v>650</v>
      </c>
      <c r="AE140" s="4" t="s">
        <v>178</v>
      </c>
      <c r="AF140" s="4"/>
      <c r="AG140" s="4"/>
      <c r="AH140" s="4"/>
      <c r="AI140" s="4"/>
      <c r="AJ140" s="4" t="s">
        <v>648</v>
      </c>
      <c r="AK140" s="4" t="s">
        <v>328</v>
      </c>
      <c r="AL140" s="4" t="s">
        <v>597</v>
      </c>
      <c r="AM140" s="4" t="s">
        <v>647</v>
      </c>
      <c r="AN140" s="4"/>
      <c r="AO140" s="4"/>
    </row>
    <row r="141" spans="1:41" ht="18.75">
      <c r="A141" s="6"/>
      <c r="B141" s="4" t="s">
        <v>651</v>
      </c>
      <c r="C141" s="4" t="s">
        <v>209</v>
      </c>
      <c r="D141" s="4" t="s">
        <v>652</v>
      </c>
      <c r="E141" s="5">
        <f>IF(ISERROR(FIND(入力シート➁!$B$3,D141)),"",ROW())</f>
        <v>141</v>
      </c>
      <c r="F141" s="5" t="str">
        <f t="shared" si="20"/>
        <v>フェンタニル注射液0.1mg「テルモ」</v>
      </c>
      <c r="G141" s="4" t="s">
        <v>653</v>
      </c>
      <c r="H141" s="4" t="s">
        <v>654</v>
      </c>
      <c r="I141" s="5" t="s">
        <v>655</v>
      </c>
      <c r="J141" s="5" t="str">
        <f t="shared" si="21"/>
        <v>2mL</v>
      </c>
      <c r="K141" s="5" t="s">
        <v>508</v>
      </c>
      <c r="L141" s="5" t="str">
        <f t="shared" si="22"/>
        <v>管</v>
      </c>
      <c r="M141" s="5" t="str">
        <f t="shared" si="23"/>
        <v/>
      </c>
      <c r="N141" s="5" t="str">
        <f t="shared" si="24"/>
        <v/>
      </c>
      <c r="O141" s="5" t="s">
        <v>236</v>
      </c>
      <c r="P141" s="5" t="s">
        <v>509</v>
      </c>
      <c r="Q141" s="5" t="s">
        <v>161</v>
      </c>
      <c r="R141" s="4" t="s">
        <v>584</v>
      </c>
      <c r="S141" s="7">
        <v>7790.6</v>
      </c>
      <c r="T141" s="7">
        <v>8041.2</v>
      </c>
      <c r="U141" s="4" t="s">
        <v>172</v>
      </c>
      <c r="V141" s="4"/>
      <c r="W141" s="4" t="s">
        <v>201</v>
      </c>
      <c r="X141" s="4"/>
      <c r="Y141" s="4" t="s">
        <v>174</v>
      </c>
      <c r="Z141" s="8">
        <v>39619</v>
      </c>
      <c r="AA141" s="8"/>
      <c r="AB141" s="4" t="s">
        <v>202</v>
      </c>
      <c r="AC141" s="4" t="s">
        <v>176</v>
      </c>
      <c r="AD141" s="4" t="s">
        <v>656</v>
      </c>
      <c r="AE141" s="4" t="s">
        <v>197</v>
      </c>
      <c r="AF141" s="4"/>
      <c r="AG141" s="4"/>
      <c r="AH141" s="4"/>
      <c r="AI141" s="4"/>
      <c r="AJ141" s="4" t="s">
        <v>651</v>
      </c>
      <c r="AK141" s="4" t="s">
        <v>328</v>
      </c>
      <c r="AL141" s="4" t="s">
        <v>597</v>
      </c>
      <c r="AM141" s="4" t="s">
        <v>647</v>
      </c>
      <c r="AN141" s="4"/>
      <c r="AO141" s="4"/>
    </row>
    <row r="142" spans="1:41" ht="18.75">
      <c r="A142" s="6"/>
      <c r="B142" s="4" t="s">
        <v>657</v>
      </c>
      <c r="C142" s="4" t="s">
        <v>209</v>
      </c>
      <c r="D142" s="4" t="s">
        <v>658</v>
      </c>
      <c r="E142" s="5">
        <f>IF(ISERROR(FIND(入力シート➁!$B$3,D142)),"",ROW())</f>
        <v>142</v>
      </c>
      <c r="F142" s="5" t="str">
        <f t="shared" si="20"/>
        <v>フェンタニル注射液0.1mg「第一三共」</v>
      </c>
      <c r="G142" s="4" t="s">
        <v>659</v>
      </c>
      <c r="H142" s="4" t="s">
        <v>654</v>
      </c>
      <c r="I142" s="5" t="s">
        <v>655</v>
      </c>
      <c r="J142" s="5" t="str">
        <f t="shared" si="21"/>
        <v>2mL</v>
      </c>
      <c r="K142" s="5" t="s">
        <v>508</v>
      </c>
      <c r="L142" s="5" t="str">
        <f t="shared" si="22"/>
        <v>管</v>
      </c>
      <c r="M142" s="5" t="str">
        <f t="shared" si="23"/>
        <v/>
      </c>
      <c r="N142" s="5" t="str">
        <f t="shared" si="24"/>
        <v/>
      </c>
      <c r="O142" s="5" t="s">
        <v>236</v>
      </c>
      <c r="P142" s="5" t="s">
        <v>509</v>
      </c>
      <c r="Q142" s="5" t="s">
        <v>161</v>
      </c>
      <c r="R142" s="4" t="s">
        <v>660</v>
      </c>
      <c r="S142" s="7">
        <v>5688.8</v>
      </c>
      <c r="T142" s="7">
        <v>5688.8</v>
      </c>
      <c r="U142" s="4" t="s">
        <v>172</v>
      </c>
      <c r="V142" s="4"/>
      <c r="W142" s="4" t="s">
        <v>173</v>
      </c>
      <c r="X142" s="4"/>
      <c r="Y142" s="4" t="s">
        <v>174</v>
      </c>
      <c r="Z142" s="8">
        <v>41082</v>
      </c>
      <c r="AA142" s="8"/>
      <c r="AB142" s="4" t="s">
        <v>175</v>
      </c>
      <c r="AC142" s="4" t="s">
        <v>176</v>
      </c>
      <c r="AD142" s="4" t="s">
        <v>656</v>
      </c>
      <c r="AE142" s="4" t="s">
        <v>197</v>
      </c>
      <c r="AF142" s="4"/>
      <c r="AG142" s="4"/>
      <c r="AH142" s="4"/>
      <c r="AI142" s="4"/>
      <c r="AJ142" s="4" t="s">
        <v>657</v>
      </c>
      <c r="AK142" s="4" t="s">
        <v>328</v>
      </c>
      <c r="AL142" s="4" t="s">
        <v>597</v>
      </c>
      <c r="AM142" s="4" t="s">
        <v>647</v>
      </c>
      <c r="AN142" s="4"/>
      <c r="AO142" s="4"/>
    </row>
    <row r="143" spans="1:41" ht="18.75">
      <c r="A143" s="6"/>
      <c r="B143" s="4" t="s">
        <v>661</v>
      </c>
      <c r="C143" s="4" t="s">
        <v>209</v>
      </c>
      <c r="D143" s="4" t="s">
        <v>662</v>
      </c>
      <c r="E143" s="5">
        <f>IF(ISERROR(FIND(入力シート➁!$B$3,D143)),"",ROW())</f>
        <v>143</v>
      </c>
      <c r="F143" s="5" t="str">
        <f t="shared" si="20"/>
        <v>フェンタニル注射液0.25mg「テルモ」</v>
      </c>
      <c r="G143" s="4" t="s">
        <v>663</v>
      </c>
      <c r="H143" s="4" t="s">
        <v>664</v>
      </c>
      <c r="I143" s="5" t="s">
        <v>665</v>
      </c>
      <c r="J143" s="5" t="str">
        <f t="shared" si="21"/>
        <v>5mL</v>
      </c>
      <c r="K143" s="5" t="s">
        <v>244</v>
      </c>
      <c r="L143" s="5" t="str">
        <f t="shared" si="22"/>
        <v>管</v>
      </c>
      <c r="M143" s="5" t="str">
        <f t="shared" si="23"/>
        <v/>
      </c>
      <c r="N143" s="5" t="str">
        <f t="shared" si="24"/>
        <v/>
      </c>
      <c r="O143" s="5" t="s">
        <v>236</v>
      </c>
      <c r="P143" s="5" t="s">
        <v>245</v>
      </c>
      <c r="Q143" s="5" t="s">
        <v>161</v>
      </c>
      <c r="R143" s="4" t="s">
        <v>171</v>
      </c>
      <c r="S143" s="7">
        <v>5688.8</v>
      </c>
      <c r="T143" s="7">
        <v>5688.8</v>
      </c>
      <c r="U143" s="4" t="s">
        <v>172</v>
      </c>
      <c r="V143" s="4"/>
      <c r="W143" s="4" t="s">
        <v>173</v>
      </c>
      <c r="X143" s="4"/>
      <c r="Y143" s="4" t="s">
        <v>174</v>
      </c>
      <c r="Z143" s="8">
        <v>43812</v>
      </c>
      <c r="AA143" s="8"/>
      <c r="AB143" s="4" t="s">
        <v>175</v>
      </c>
      <c r="AC143" s="4" t="s">
        <v>176</v>
      </c>
      <c r="AD143" s="4" t="s">
        <v>656</v>
      </c>
      <c r="AE143" s="4" t="s">
        <v>197</v>
      </c>
      <c r="AF143" s="4"/>
      <c r="AG143" s="4"/>
      <c r="AH143" s="4"/>
      <c r="AI143" s="4"/>
      <c r="AJ143" s="4" t="s">
        <v>661</v>
      </c>
      <c r="AK143" s="4" t="s">
        <v>328</v>
      </c>
      <c r="AL143" s="4" t="s">
        <v>597</v>
      </c>
      <c r="AM143" s="4" t="s">
        <v>647</v>
      </c>
      <c r="AN143" s="4"/>
      <c r="AO143" s="4"/>
    </row>
    <row r="144" spans="1:41" ht="18.75">
      <c r="A144" s="6"/>
      <c r="B144" s="4" t="s">
        <v>666</v>
      </c>
      <c r="C144" s="4" t="s">
        <v>209</v>
      </c>
      <c r="D144" s="4" t="s">
        <v>667</v>
      </c>
      <c r="E144" s="5">
        <f>IF(ISERROR(FIND(入力シート➁!$B$3,D144)),"",ROW())</f>
        <v>144</v>
      </c>
      <c r="F144" s="5" t="str">
        <f t="shared" si="20"/>
        <v>フェンタニル注射液0.25mg「第一三共」</v>
      </c>
      <c r="G144" s="4" t="s">
        <v>659</v>
      </c>
      <c r="H144" s="4" t="s">
        <v>664</v>
      </c>
      <c r="I144" s="5" t="s">
        <v>665</v>
      </c>
      <c r="J144" s="5" t="str">
        <f t="shared" si="21"/>
        <v>5mL</v>
      </c>
      <c r="K144" s="5" t="s">
        <v>244</v>
      </c>
      <c r="L144" s="5" t="str">
        <f t="shared" si="22"/>
        <v>管</v>
      </c>
      <c r="M144" s="5" t="str">
        <f t="shared" si="23"/>
        <v/>
      </c>
      <c r="N144" s="5" t="str">
        <f t="shared" si="24"/>
        <v/>
      </c>
      <c r="O144" s="5" t="s">
        <v>236</v>
      </c>
      <c r="P144" s="5" t="s">
        <v>245</v>
      </c>
      <c r="Q144" s="5" t="s">
        <v>161</v>
      </c>
      <c r="R144" s="4" t="s">
        <v>668</v>
      </c>
      <c r="S144" s="7">
        <v>5688.8</v>
      </c>
      <c r="T144" s="7">
        <v>5688.8</v>
      </c>
      <c r="U144" s="4" t="s">
        <v>172</v>
      </c>
      <c r="V144" s="4"/>
      <c r="W144" s="4" t="s">
        <v>173</v>
      </c>
      <c r="X144" s="4"/>
      <c r="Y144" s="4" t="s">
        <v>174</v>
      </c>
      <c r="Z144" s="8">
        <v>43266</v>
      </c>
      <c r="AA144" s="8"/>
      <c r="AB144" s="4" t="s">
        <v>175</v>
      </c>
      <c r="AC144" s="4" t="s">
        <v>176</v>
      </c>
      <c r="AD144" s="4" t="s">
        <v>656</v>
      </c>
      <c r="AE144" s="4" t="s">
        <v>197</v>
      </c>
      <c r="AF144" s="4"/>
      <c r="AG144" s="4"/>
      <c r="AH144" s="4"/>
      <c r="AI144" s="4"/>
      <c r="AJ144" s="4" t="s">
        <v>666</v>
      </c>
      <c r="AK144" s="4" t="s">
        <v>328</v>
      </c>
      <c r="AL144" s="4" t="s">
        <v>597</v>
      </c>
      <c r="AM144" s="4" t="s">
        <v>647</v>
      </c>
      <c r="AN144" s="4"/>
      <c r="AO144" s="4"/>
    </row>
    <row r="145" spans="1:41" ht="18.75">
      <c r="A145" s="6"/>
      <c r="B145" s="4" t="s">
        <v>669</v>
      </c>
      <c r="C145" s="4" t="s">
        <v>209</v>
      </c>
      <c r="D145" s="4" t="s">
        <v>670</v>
      </c>
      <c r="E145" s="5">
        <f>IF(ISERROR(FIND(入力シート➁!$B$3,D145)),"",ROW())</f>
        <v>145</v>
      </c>
      <c r="F145" s="5" t="str">
        <f t="shared" si="20"/>
        <v>フェンタニル注射液0.5mg「テルモ」</v>
      </c>
      <c r="G145" s="4" t="s">
        <v>671</v>
      </c>
      <c r="H145" s="4" t="s">
        <v>672</v>
      </c>
      <c r="I145" s="5" t="s">
        <v>673</v>
      </c>
      <c r="J145" s="5" t="str">
        <f t="shared" si="21"/>
        <v>10mL</v>
      </c>
      <c r="K145" s="5" t="s">
        <v>402</v>
      </c>
      <c r="L145" s="5" t="str">
        <f t="shared" si="22"/>
        <v>0mL1管</v>
      </c>
      <c r="M145" s="5" t="str">
        <f t="shared" si="23"/>
        <v>管</v>
      </c>
      <c r="N145" s="5" t="str">
        <f t="shared" si="24"/>
        <v/>
      </c>
      <c r="O145" s="5" t="s">
        <v>236</v>
      </c>
      <c r="P145" s="5" t="s">
        <v>403</v>
      </c>
      <c r="Q145" s="5" t="s">
        <v>161</v>
      </c>
      <c r="R145" s="4" t="s">
        <v>674</v>
      </c>
      <c r="S145" s="7">
        <v>5688.8</v>
      </c>
      <c r="T145" s="7">
        <v>5688.8</v>
      </c>
      <c r="U145" s="4" t="s">
        <v>172</v>
      </c>
      <c r="V145" s="4"/>
      <c r="W145" s="4" t="s">
        <v>173</v>
      </c>
      <c r="X145" s="4"/>
      <c r="Y145" s="4" t="s">
        <v>174</v>
      </c>
      <c r="Z145" s="8">
        <v>41446</v>
      </c>
      <c r="AA145" s="8"/>
      <c r="AB145" s="4" t="s">
        <v>175</v>
      </c>
      <c r="AC145" s="4" t="s">
        <v>176</v>
      </c>
      <c r="AD145" s="4" t="s">
        <v>656</v>
      </c>
      <c r="AE145" s="4" t="s">
        <v>197</v>
      </c>
      <c r="AF145" s="4"/>
      <c r="AG145" s="4"/>
      <c r="AH145" s="4"/>
      <c r="AI145" s="4"/>
      <c r="AJ145" s="4" t="s">
        <v>669</v>
      </c>
      <c r="AK145" s="4" t="s">
        <v>328</v>
      </c>
      <c r="AL145" s="4" t="s">
        <v>597</v>
      </c>
      <c r="AM145" s="4" t="s">
        <v>647</v>
      </c>
      <c r="AN145" s="4"/>
      <c r="AO145" s="4"/>
    </row>
    <row r="146" spans="1:41" ht="18.75">
      <c r="A146" s="6"/>
      <c r="B146" s="4" t="s">
        <v>675</v>
      </c>
      <c r="C146" s="4" t="s">
        <v>219</v>
      </c>
      <c r="D146" s="4" t="s">
        <v>676</v>
      </c>
      <c r="E146" s="5">
        <f>IF(ISERROR(FIND(入力シート➁!$B$3,D146)),"",ROW())</f>
        <v>146</v>
      </c>
      <c r="F146" s="5" t="str">
        <f t="shared" si="20"/>
        <v>フェントステープ0.5mg</v>
      </c>
      <c r="G146" s="4" t="s">
        <v>618</v>
      </c>
      <c r="H146" s="4" t="s">
        <v>619</v>
      </c>
      <c r="I146" s="5" t="s">
        <v>118</v>
      </c>
      <c r="J146" s="5" t="str">
        <f t="shared" si="21"/>
        <v/>
      </c>
      <c r="K146" s="5" t="s">
        <v>118</v>
      </c>
      <c r="L146" s="5" t="str">
        <f t="shared" si="22"/>
        <v>枚</v>
      </c>
      <c r="M146" s="5" t="str">
        <f t="shared" si="23"/>
        <v/>
      </c>
      <c r="N146" s="5" t="str">
        <f t="shared" si="24"/>
        <v/>
      </c>
      <c r="O146" s="5" t="s">
        <v>149</v>
      </c>
      <c r="P146" s="5" t="s">
        <v>118</v>
      </c>
      <c r="Q146" s="5" t="s">
        <v>149</v>
      </c>
      <c r="R146" s="4" t="s">
        <v>584</v>
      </c>
      <c r="S146" s="7">
        <v>9294.7999999999993</v>
      </c>
      <c r="T146" s="7">
        <v>9744</v>
      </c>
      <c r="U146" s="4" t="s">
        <v>172</v>
      </c>
      <c r="V146" s="4"/>
      <c r="W146" s="4" t="s">
        <v>201</v>
      </c>
      <c r="X146" s="4"/>
      <c r="Y146" s="4" t="s">
        <v>174</v>
      </c>
      <c r="Z146" s="8">
        <v>39619</v>
      </c>
      <c r="AA146" s="8"/>
      <c r="AB146" s="4" t="s">
        <v>202</v>
      </c>
      <c r="AC146" s="4" t="s">
        <v>176</v>
      </c>
      <c r="AD146" s="4" t="s">
        <v>677</v>
      </c>
      <c r="AE146" s="4" t="s">
        <v>197</v>
      </c>
      <c r="AF146" s="4"/>
      <c r="AG146" s="4"/>
      <c r="AH146" s="4"/>
      <c r="AI146" s="4"/>
      <c r="AJ146" s="4" t="s">
        <v>675</v>
      </c>
      <c r="AK146" s="4" t="s">
        <v>328</v>
      </c>
      <c r="AL146" s="4" t="s">
        <v>597</v>
      </c>
      <c r="AM146" s="4" t="s">
        <v>647</v>
      </c>
      <c r="AN146" s="4"/>
      <c r="AO146" s="4"/>
    </row>
    <row r="147" spans="1:41" ht="18.75">
      <c r="A147" s="6"/>
      <c r="B147" s="4" t="s">
        <v>678</v>
      </c>
      <c r="C147" s="4" t="s">
        <v>219</v>
      </c>
      <c r="D147" s="4" t="s">
        <v>679</v>
      </c>
      <c r="E147" s="5">
        <f>IF(ISERROR(FIND(入力シート➁!$B$3,D147)),"",ROW())</f>
        <v>147</v>
      </c>
      <c r="F147" s="5" t="str">
        <f t="shared" si="20"/>
        <v>フェントステープ1mg</v>
      </c>
      <c r="G147" s="4" t="s">
        <v>618</v>
      </c>
      <c r="H147" s="4" t="s">
        <v>623</v>
      </c>
      <c r="I147" s="5" t="s">
        <v>118</v>
      </c>
      <c r="J147" s="5" t="str">
        <f t="shared" si="21"/>
        <v/>
      </c>
      <c r="K147" s="5" t="s">
        <v>118</v>
      </c>
      <c r="L147" s="5" t="str">
        <f t="shared" si="22"/>
        <v>mg1枚</v>
      </c>
      <c r="M147" s="5" t="str">
        <f t="shared" si="23"/>
        <v>枚</v>
      </c>
      <c r="N147" s="5" t="str">
        <f t="shared" si="24"/>
        <v/>
      </c>
      <c r="O147" s="5" t="s">
        <v>149</v>
      </c>
      <c r="P147" s="5" t="s">
        <v>118</v>
      </c>
      <c r="Q147" s="5" t="s">
        <v>149</v>
      </c>
      <c r="R147" s="4" t="s">
        <v>660</v>
      </c>
      <c r="S147" s="7">
        <v>7408.7</v>
      </c>
      <c r="T147" s="7">
        <v>7408.7</v>
      </c>
      <c r="U147" s="4" t="s">
        <v>172</v>
      </c>
      <c r="V147" s="4"/>
      <c r="W147" s="4" t="s">
        <v>173</v>
      </c>
      <c r="X147" s="4"/>
      <c r="Y147" s="4" t="s">
        <v>174</v>
      </c>
      <c r="Z147" s="8">
        <v>41082</v>
      </c>
      <c r="AA147" s="8"/>
      <c r="AB147" s="4" t="s">
        <v>175</v>
      </c>
      <c r="AC147" s="4" t="s">
        <v>176</v>
      </c>
      <c r="AD147" s="4" t="s">
        <v>677</v>
      </c>
      <c r="AE147" s="4" t="s">
        <v>197</v>
      </c>
      <c r="AF147" s="4"/>
      <c r="AG147" s="4"/>
      <c r="AH147" s="4"/>
      <c r="AI147" s="4"/>
      <c r="AJ147" s="4" t="s">
        <v>678</v>
      </c>
      <c r="AK147" s="4" t="s">
        <v>328</v>
      </c>
      <c r="AL147" s="4" t="s">
        <v>597</v>
      </c>
      <c r="AM147" s="4" t="s">
        <v>647</v>
      </c>
      <c r="AN147" s="4"/>
      <c r="AO147" s="4"/>
    </row>
    <row r="148" spans="1:41" ht="18.75">
      <c r="A148" s="6"/>
      <c r="B148" s="4" t="s">
        <v>680</v>
      </c>
      <c r="C148" s="4" t="s">
        <v>219</v>
      </c>
      <c r="D148" s="4" t="s">
        <v>681</v>
      </c>
      <c r="E148" s="5">
        <f>IF(ISERROR(FIND(入力シート➁!$B$3,D148)),"",ROW())</f>
        <v>148</v>
      </c>
      <c r="F148" s="5" t="str">
        <f t="shared" si="20"/>
        <v>フェントステープ2mg</v>
      </c>
      <c r="G148" s="4" t="s">
        <v>618</v>
      </c>
      <c r="H148" s="4" t="s">
        <v>628</v>
      </c>
      <c r="I148" s="5" t="s">
        <v>118</v>
      </c>
      <c r="J148" s="5" t="str">
        <f t="shared" si="21"/>
        <v/>
      </c>
      <c r="K148" s="5" t="s">
        <v>118</v>
      </c>
      <c r="L148" s="5" t="str">
        <f t="shared" si="22"/>
        <v>枚</v>
      </c>
      <c r="M148" s="5" t="str">
        <f t="shared" si="23"/>
        <v/>
      </c>
      <c r="N148" s="5" t="str">
        <f t="shared" si="24"/>
        <v/>
      </c>
      <c r="O148" s="5" t="s">
        <v>149</v>
      </c>
      <c r="P148" s="5" t="s">
        <v>118</v>
      </c>
      <c r="Q148" s="5" t="s">
        <v>149</v>
      </c>
      <c r="R148" s="4" t="s">
        <v>171</v>
      </c>
      <c r="S148" s="7">
        <v>7408.7</v>
      </c>
      <c r="T148" s="7">
        <v>7408.7</v>
      </c>
      <c r="U148" s="4" t="s">
        <v>172</v>
      </c>
      <c r="V148" s="4"/>
      <c r="W148" s="4" t="s">
        <v>173</v>
      </c>
      <c r="X148" s="4"/>
      <c r="Y148" s="4" t="s">
        <v>174</v>
      </c>
      <c r="Z148" s="8">
        <v>43812</v>
      </c>
      <c r="AA148" s="8"/>
      <c r="AB148" s="4" t="s">
        <v>175</v>
      </c>
      <c r="AC148" s="4" t="s">
        <v>176</v>
      </c>
      <c r="AD148" s="4" t="s">
        <v>677</v>
      </c>
      <c r="AE148" s="4" t="s">
        <v>197</v>
      </c>
      <c r="AF148" s="4"/>
      <c r="AG148" s="4"/>
      <c r="AH148" s="4"/>
      <c r="AI148" s="4"/>
      <c r="AJ148" s="4" t="s">
        <v>680</v>
      </c>
      <c r="AK148" s="4" t="s">
        <v>328</v>
      </c>
      <c r="AL148" s="4" t="s">
        <v>597</v>
      </c>
      <c r="AM148" s="4" t="s">
        <v>647</v>
      </c>
      <c r="AN148" s="4"/>
      <c r="AO148" s="4"/>
    </row>
    <row r="149" spans="1:41" ht="18.75">
      <c r="A149" s="6"/>
      <c r="B149" s="4" t="s">
        <v>682</v>
      </c>
      <c r="C149" s="4" t="s">
        <v>219</v>
      </c>
      <c r="D149" s="4" t="s">
        <v>683</v>
      </c>
      <c r="E149" s="5">
        <f>IF(ISERROR(FIND(入力シート➁!$B$3,D149)),"",ROW())</f>
        <v>149</v>
      </c>
      <c r="F149" s="5" t="str">
        <f t="shared" si="20"/>
        <v>フェントステープ4mg</v>
      </c>
      <c r="G149" s="4" t="s">
        <v>618</v>
      </c>
      <c r="H149" s="4" t="s">
        <v>634</v>
      </c>
      <c r="I149" s="5" t="s">
        <v>118</v>
      </c>
      <c r="J149" s="5" t="str">
        <f t="shared" si="21"/>
        <v/>
      </c>
      <c r="K149" s="5" t="s">
        <v>118</v>
      </c>
      <c r="L149" s="5" t="str">
        <f t="shared" si="22"/>
        <v>枚</v>
      </c>
      <c r="M149" s="5" t="str">
        <f t="shared" si="23"/>
        <v/>
      </c>
      <c r="N149" s="5" t="str">
        <f t="shared" si="24"/>
        <v/>
      </c>
      <c r="O149" s="5" t="s">
        <v>149</v>
      </c>
      <c r="P149" s="5" t="s">
        <v>118</v>
      </c>
      <c r="Q149" s="5" t="s">
        <v>149</v>
      </c>
      <c r="R149" s="4" t="s">
        <v>668</v>
      </c>
      <c r="S149" s="7">
        <v>7408.7</v>
      </c>
      <c r="T149" s="7">
        <v>7408.7</v>
      </c>
      <c r="U149" s="4" t="s">
        <v>172</v>
      </c>
      <c r="V149" s="4"/>
      <c r="W149" s="4" t="s">
        <v>173</v>
      </c>
      <c r="X149" s="4"/>
      <c r="Y149" s="4" t="s">
        <v>174</v>
      </c>
      <c r="Z149" s="8">
        <v>43266</v>
      </c>
      <c r="AA149" s="8"/>
      <c r="AB149" s="4" t="s">
        <v>175</v>
      </c>
      <c r="AC149" s="4" t="s">
        <v>176</v>
      </c>
      <c r="AD149" s="4" t="s">
        <v>677</v>
      </c>
      <c r="AE149" s="4" t="s">
        <v>197</v>
      </c>
      <c r="AF149" s="4"/>
      <c r="AG149" s="4"/>
      <c r="AH149" s="4"/>
      <c r="AI149" s="4"/>
      <c r="AJ149" s="4" t="s">
        <v>682</v>
      </c>
      <c r="AK149" s="4" t="s">
        <v>328</v>
      </c>
      <c r="AL149" s="4" t="s">
        <v>597</v>
      </c>
      <c r="AM149" s="4" t="s">
        <v>647</v>
      </c>
      <c r="AN149" s="4"/>
      <c r="AO149" s="4"/>
    </row>
    <row r="150" spans="1:41" ht="18.75">
      <c r="A150" s="6"/>
      <c r="B150" s="4" t="s">
        <v>684</v>
      </c>
      <c r="C150" s="4" t="s">
        <v>219</v>
      </c>
      <c r="D150" s="4" t="s">
        <v>685</v>
      </c>
      <c r="E150" s="5">
        <f>IF(ISERROR(FIND(入力シート➁!$B$3,D150)),"",ROW())</f>
        <v>150</v>
      </c>
      <c r="F150" s="5" t="str">
        <f t="shared" si="20"/>
        <v>フェントステープ6mg</v>
      </c>
      <c r="G150" s="4" t="s">
        <v>618</v>
      </c>
      <c r="H150" s="4" t="s">
        <v>640</v>
      </c>
      <c r="I150" s="5" t="s">
        <v>118</v>
      </c>
      <c r="J150" s="5" t="str">
        <f t="shared" si="21"/>
        <v/>
      </c>
      <c r="K150" s="5" t="s">
        <v>118</v>
      </c>
      <c r="L150" s="5" t="str">
        <f t="shared" si="22"/>
        <v>枚</v>
      </c>
      <c r="M150" s="5" t="str">
        <f t="shared" si="23"/>
        <v/>
      </c>
      <c r="N150" s="5" t="str">
        <f t="shared" si="24"/>
        <v/>
      </c>
      <c r="O150" s="5" t="s">
        <v>149</v>
      </c>
      <c r="P150" s="5" t="s">
        <v>118</v>
      </c>
      <c r="Q150" s="5" t="s">
        <v>149</v>
      </c>
      <c r="R150" s="4" t="s">
        <v>674</v>
      </c>
      <c r="S150" s="7">
        <v>7408.7</v>
      </c>
      <c r="T150" s="7">
        <v>7408.7</v>
      </c>
      <c r="U150" s="4" t="s">
        <v>172</v>
      </c>
      <c r="V150" s="4"/>
      <c r="W150" s="4" t="s">
        <v>173</v>
      </c>
      <c r="X150" s="4"/>
      <c r="Y150" s="4" t="s">
        <v>174</v>
      </c>
      <c r="Z150" s="8">
        <v>41446</v>
      </c>
      <c r="AA150" s="8"/>
      <c r="AB150" s="4" t="s">
        <v>175</v>
      </c>
      <c r="AC150" s="4" t="s">
        <v>176</v>
      </c>
      <c r="AD150" s="4" t="s">
        <v>677</v>
      </c>
      <c r="AE150" s="4" t="s">
        <v>197</v>
      </c>
      <c r="AF150" s="4"/>
      <c r="AG150" s="4"/>
      <c r="AH150" s="4"/>
      <c r="AI150" s="4"/>
      <c r="AJ150" s="4" t="s">
        <v>684</v>
      </c>
      <c r="AK150" s="4" t="s">
        <v>328</v>
      </c>
      <c r="AL150" s="4" t="s">
        <v>597</v>
      </c>
      <c r="AM150" s="4" t="s">
        <v>647</v>
      </c>
      <c r="AN150" s="4"/>
      <c r="AO150" s="4"/>
    </row>
    <row r="151" spans="1:41" ht="18.75">
      <c r="A151" s="6"/>
      <c r="B151" s="4" t="s">
        <v>686</v>
      </c>
      <c r="C151" s="4" t="s">
        <v>219</v>
      </c>
      <c r="D151" s="4" t="s">
        <v>687</v>
      </c>
      <c r="E151" s="5">
        <f>IF(ISERROR(FIND(入力シート➁!$B$3,D151)),"",ROW())</f>
        <v>151</v>
      </c>
      <c r="F151" s="5" t="str">
        <f t="shared" si="20"/>
        <v>フェントステープ8mg</v>
      </c>
      <c r="G151" s="4" t="s">
        <v>618</v>
      </c>
      <c r="H151" s="4" t="s">
        <v>645</v>
      </c>
      <c r="I151" s="5" t="s">
        <v>118</v>
      </c>
      <c r="J151" s="5" t="str">
        <f t="shared" si="21"/>
        <v/>
      </c>
      <c r="K151" s="5" t="s">
        <v>118</v>
      </c>
      <c r="L151" s="5" t="str">
        <f t="shared" si="22"/>
        <v>枚</v>
      </c>
      <c r="M151" s="5" t="str">
        <f t="shared" si="23"/>
        <v/>
      </c>
      <c r="N151" s="5" t="str">
        <f t="shared" si="24"/>
        <v/>
      </c>
      <c r="O151" s="5" t="s">
        <v>149</v>
      </c>
      <c r="P151" s="5" t="s">
        <v>118</v>
      </c>
      <c r="Q151" s="5" t="s">
        <v>149</v>
      </c>
      <c r="R151" s="4" t="s">
        <v>584</v>
      </c>
      <c r="S151" s="7">
        <v>1649.6</v>
      </c>
      <c r="T151" s="7">
        <v>1649.6</v>
      </c>
      <c r="U151" s="4" t="s">
        <v>172</v>
      </c>
      <c r="V151" s="4"/>
      <c r="W151" s="4" t="s">
        <v>201</v>
      </c>
      <c r="X151" s="4"/>
      <c r="Y151" s="4" t="s">
        <v>174</v>
      </c>
      <c r="Z151" s="8">
        <v>39619</v>
      </c>
      <c r="AA151" s="8"/>
      <c r="AB151" s="4" t="s">
        <v>202</v>
      </c>
      <c r="AC151" s="4" t="s">
        <v>176</v>
      </c>
      <c r="AD151" s="4" t="s">
        <v>688</v>
      </c>
      <c r="AE151" s="4" t="s">
        <v>197</v>
      </c>
      <c r="AF151" s="4"/>
      <c r="AG151" s="4"/>
      <c r="AH151" s="4"/>
      <c r="AI151" s="4"/>
      <c r="AJ151" s="4" t="s">
        <v>686</v>
      </c>
      <c r="AK151" s="4" t="s">
        <v>328</v>
      </c>
      <c r="AL151" s="4" t="s">
        <v>597</v>
      </c>
      <c r="AM151" s="4" t="s">
        <v>647</v>
      </c>
      <c r="AN151" s="4"/>
      <c r="AO151" s="4"/>
    </row>
    <row r="152" spans="1:41" ht="18.75">
      <c r="A152" s="6"/>
      <c r="B152" s="4" t="s">
        <v>689</v>
      </c>
      <c r="C152" s="5" t="s">
        <v>209</v>
      </c>
      <c r="D152" s="5" t="s">
        <v>690</v>
      </c>
      <c r="E152" s="5">
        <f>IF(ISERROR(FIND(入力シート➁!$B$3,D152)),"",ROW())</f>
        <v>152</v>
      </c>
      <c r="F152" s="5" t="str">
        <f t="shared" si="20"/>
        <v>プレペノン注100mgシリンジ</v>
      </c>
      <c r="G152" s="5" t="s">
        <v>691</v>
      </c>
      <c r="H152" s="5" t="s">
        <v>692</v>
      </c>
      <c r="I152" s="5" t="s">
        <v>693</v>
      </c>
      <c r="J152" s="5" t="str">
        <f t="shared" si="21"/>
        <v>10mL</v>
      </c>
      <c r="K152" s="5" t="s">
        <v>402</v>
      </c>
      <c r="L152" s="5" t="str">
        <f t="shared" si="22"/>
        <v>%10mL1筒</v>
      </c>
      <c r="M152" s="5" t="str">
        <f t="shared" si="23"/>
        <v>0mL1筒</v>
      </c>
      <c r="N152" s="5" t="str">
        <f t="shared" si="24"/>
        <v>筒</v>
      </c>
      <c r="O152" s="5" t="s">
        <v>694</v>
      </c>
      <c r="P152" s="5" t="s">
        <v>403</v>
      </c>
      <c r="Q152" s="5" t="s">
        <v>694</v>
      </c>
      <c r="R152" s="4" t="s">
        <v>660</v>
      </c>
      <c r="S152" s="7">
        <v>1187.8</v>
      </c>
      <c r="T152" s="7">
        <v>1187.8</v>
      </c>
      <c r="U152" s="4" t="s">
        <v>172</v>
      </c>
      <c r="V152" s="4"/>
      <c r="W152" s="4" t="s">
        <v>173</v>
      </c>
      <c r="X152" s="4"/>
      <c r="Y152" s="4" t="s">
        <v>174</v>
      </c>
      <c r="Z152" s="8">
        <v>41082</v>
      </c>
      <c r="AA152" s="8"/>
      <c r="AB152" s="4" t="s">
        <v>175</v>
      </c>
      <c r="AC152" s="4" t="s">
        <v>176</v>
      </c>
      <c r="AD152" s="4" t="s">
        <v>688</v>
      </c>
      <c r="AE152" s="4" t="s">
        <v>197</v>
      </c>
      <c r="AF152" s="4"/>
      <c r="AG152" s="4"/>
      <c r="AH152" s="4"/>
      <c r="AI152" s="4"/>
      <c r="AJ152" s="4" t="s">
        <v>689</v>
      </c>
      <c r="AK152" s="4" t="s">
        <v>328</v>
      </c>
      <c r="AL152" s="4" t="s">
        <v>597</v>
      </c>
      <c r="AM152" s="4" t="s">
        <v>647</v>
      </c>
      <c r="AN152" s="4"/>
      <c r="AO152" s="4"/>
    </row>
    <row r="153" spans="1:41" ht="18.75">
      <c r="A153" s="6"/>
      <c r="B153" s="4" t="s">
        <v>695</v>
      </c>
      <c r="C153" s="4" t="s">
        <v>209</v>
      </c>
      <c r="D153" s="4" t="s">
        <v>696</v>
      </c>
      <c r="E153" s="5">
        <f>IF(ISERROR(FIND(入力シート➁!$B$3,D153)),"",ROW())</f>
        <v>153</v>
      </c>
      <c r="F153" s="5" t="str">
        <f t="shared" si="20"/>
        <v>ペチジン塩酸塩注射液35mg「タケダ」</v>
      </c>
      <c r="G153" s="4" t="s">
        <v>697</v>
      </c>
      <c r="H153" s="4" t="s">
        <v>698</v>
      </c>
      <c r="I153" s="5" t="s">
        <v>699</v>
      </c>
      <c r="J153" s="5" t="str">
        <f t="shared" si="21"/>
        <v>1mL</v>
      </c>
      <c r="K153" s="5" t="s">
        <v>235</v>
      </c>
      <c r="L153" s="5" t="str">
        <f t="shared" si="22"/>
        <v>mL1管</v>
      </c>
      <c r="M153" s="5" t="str">
        <f t="shared" si="23"/>
        <v>管</v>
      </c>
      <c r="N153" s="5" t="str">
        <f t="shared" si="24"/>
        <v/>
      </c>
      <c r="O153" s="5" t="s">
        <v>236</v>
      </c>
      <c r="P153" s="5" t="s">
        <v>237</v>
      </c>
      <c r="Q153" s="5" t="s">
        <v>161</v>
      </c>
      <c r="R153" s="4" t="s">
        <v>171</v>
      </c>
      <c r="S153" s="7">
        <v>1187.8</v>
      </c>
      <c r="T153" s="7">
        <v>1187.8</v>
      </c>
      <c r="U153" s="4" t="s">
        <v>172</v>
      </c>
      <c r="V153" s="4"/>
      <c r="W153" s="4" t="s">
        <v>173</v>
      </c>
      <c r="X153" s="4"/>
      <c r="Y153" s="4" t="s">
        <v>174</v>
      </c>
      <c r="Z153" s="8">
        <v>43812</v>
      </c>
      <c r="AA153" s="8"/>
      <c r="AB153" s="4" t="s">
        <v>175</v>
      </c>
      <c r="AC153" s="4" t="s">
        <v>176</v>
      </c>
      <c r="AD153" s="4" t="s">
        <v>688</v>
      </c>
      <c r="AE153" s="4" t="s">
        <v>197</v>
      </c>
      <c r="AF153" s="4"/>
      <c r="AG153" s="4"/>
      <c r="AH153" s="4"/>
      <c r="AI153" s="4"/>
      <c r="AJ153" s="4" t="s">
        <v>695</v>
      </c>
      <c r="AK153" s="4" t="s">
        <v>328</v>
      </c>
      <c r="AL153" s="4" t="s">
        <v>597</v>
      </c>
      <c r="AM153" s="4" t="s">
        <v>647</v>
      </c>
      <c r="AN153" s="4"/>
      <c r="AO153" s="4"/>
    </row>
    <row r="154" spans="1:41" ht="18.75">
      <c r="A154" s="6"/>
      <c r="B154" s="4" t="s">
        <v>700</v>
      </c>
      <c r="C154" s="4" t="s">
        <v>209</v>
      </c>
      <c r="D154" s="4" t="s">
        <v>701</v>
      </c>
      <c r="E154" s="5">
        <f>IF(ISERROR(FIND(入力シート➁!$B$3,D154)),"",ROW())</f>
        <v>154</v>
      </c>
      <c r="F154" s="5" t="str">
        <f t="shared" si="20"/>
        <v>ペチジン塩酸塩注射液50mg「タケダ」</v>
      </c>
      <c r="G154" s="4" t="s">
        <v>697</v>
      </c>
      <c r="H154" s="4" t="s">
        <v>702</v>
      </c>
      <c r="I154" s="5" t="s">
        <v>703</v>
      </c>
      <c r="J154" s="5" t="str">
        <f t="shared" si="21"/>
        <v>1mL</v>
      </c>
      <c r="K154" s="5" t="s">
        <v>235</v>
      </c>
      <c r="L154" s="5" t="str">
        <f t="shared" si="22"/>
        <v>mL1管</v>
      </c>
      <c r="M154" s="5" t="str">
        <f t="shared" si="23"/>
        <v>管</v>
      </c>
      <c r="N154" s="5" t="str">
        <f t="shared" si="24"/>
        <v/>
      </c>
      <c r="O154" s="5" t="s">
        <v>236</v>
      </c>
      <c r="P154" s="5" t="s">
        <v>237</v>
      </c>
      <c r="Q154" s="5" t="s">
        <v>161</v>
      </c>
      <c r="R154" s="4" t="s">
        <v>668</v>
      </c>
      <c r="S154" s="7">
        <v>726.7</v>
      </c>
      <c r="T154" s="7">
        <v>781.3</v>
      </c>
      <c r="U154" s="4" t="s">
        <v>172</v>
      </c>
      <c r="V154" s="4"/>
      <c r="W154" s="4" t="s">
        <v>173</v>
      </c>
      <c r="X154" s="4"/>
      <c r="Y154" s="4" t="s">
        <v>174</v>
      </c>
      <c r="Z154" s="8">
        <v>43266</v>
      </c>
      <c r="AA154" s="8"/>
      <c r="AB154" s="4" t="s">
        <v>175</v>
      </c>
      <c r="AC154" s="4" t="s">
        <v>176</v>
      </c>
      <c r="AD154" s="4" t="s">
        <v>688</v>
      </c>
      <c r="AE154" s="4" t="s">
        <v>197</v>
      </c>
      <c r="AF154" s="4"/>
      <c r="AG154" s="4"/>
      <c r="AH154" s="4"/>
      <c r="AI154" s="4"/>
      <c r="AJ154" s="4" t="s">
        <v>700</v>
      </c>
      <c r="AK154" s="4" t="s">
        <v>328</v>
      </c>
      <c r="AL154" s="4" t="s">
        <v>597</v>
      </c>
      <c r="AM154" s="4" t="s">
        <v>647</v>
      </c>
      <c r="AN154" s="4"/>
      <c r="AO154" s="4"/>
    </row>
    <row r="155" spans="1:41" ht="18.75">
      <c r="A155" s="6"/>
      <c r="B155" s="4" t="s">
        <v>704</v>
      </c>
      <c r="C155" s="4" t="s">
        <v>209</v>
      </c>
      <c r="D155" s="4" t="s">
        <v>705</v>
      </c>
      <c r="E155" s="5">
        <f>IF(ISERROR(FIND(入力シート➁!$B$3,D155)),"",ROW())</f>
        <v>155</v>
      </c>
      <c r="F155" s="5" t="str">
        <f t="shared" si="20"/>
        <v>ペチロルファン注射液</v>
      </c>
      <c r="G155" s="4" t="s">
        <v>706</v>
      </c>
      <c r="H155" s="4" t="s">
        <v>707</v>
      </c>
      <c r="I155" s="5" t="s">
        <v>235</v>
      </c>
      <c r="J155" s="5" t="str">
        <f t="shared" si="21"/>
        <v/>
      </c>
      <c r="K155" s="5" t="s">
        <v>235</v>
      </c>
      <c r="L155" s="5" t="str">
        <f t="shared" si="22"/>
        <v>mL1管</v>
      </c>
      <c r="M155" s="5" t="str">
        <f t="shared" si="23"/>
        <v>管</v>
      </c>
      <c r="N155" s="5" t="str">
        <f t="shared" si="24"/>
        <v/>
      </c>
      <c r="O155" s="5" t="s">
        <v>236</v>
      </c>
      <c r="P155" s="5" t="s">
        <v>237</v>
      </c>
      <c r="Q155" s="5" t="s">
        <v>161</v>
      </c>
      <c r="R155" s="4" t="s">
        <v>674</v>
      </c>
      <c r="S155" s="7">
        <v>1104.8</v>
      </c>
      <c r="T155" s="7">
        <v>1187.8</v>
      </c>
      <c r="U155" s="4" t="s">
        <v>172</v>
      </c>
      <c r="V155" s="4"/>
      <c r="W155" s="4" t="s">
        <v>173</v>
      </c>
      <c r="X155" s="4"/>
      <c r="Y155" s="4" t="s">
        <v>174</v>
      </c>
      <c r="Z155" s="8">
        <v>41446</v>
      </c>
      <c r="AA155" s="8"/>
      <c r="AB155" s="4" t="s">
        <v>175</v>
      </c>
      <c r="AC155" s="4" t="s">
        <v>176</v>
      </c>
      <c r="AD155" s="4" t="s">
        <v>688</v>
      </c>
      <c r="AE155" s="4" t="s">
        <v>197</v>
      </c>
      <c r="AF155" s="4"/>
      <c r="AG155" s="4"/>
      <c r="AH155" s="4"/>
      <c r="AI155" s="4"/>
      <c r="AJ155" s="4" t="s">
        <v>704</v>
      </c>
      <c r="AK155" s="4" t="s">
        <v>328</v>
      </c>
      <c r="AL155" s="4" t="s">
        <v>597</v>
      </c>
      <c r="AM155" s="4" t="s">
        <v>647</v>
      </c>
      <c r="AN155" s="4"/>
      <c r="AO155" s="4"/>
    </row>
    <row r="156" spans="1:41" ht="18.75">
      <c r="A156" s="6"/>
      <c r="B156" s="4" t="s">
        <v>708</v>
      </c>
      <c r="C156" s="4" t="s">
        <v>209</v>
      </c>
      <c r="D156" s="4" t="s">
        <v>709</v>
      </c>
      <c r="E156" s="5">
        <f>IF(ISERROR(FIND(入力シート➁!$B$3,D156)),"",ROW())</f>
        <v>156</v>
      </c>
      <c r="F156" s="5" t="str">
        <f t="shared" si="20"/>
        <v>ペチロルファン配合注HD</v>
      </c>
      <c r="G156" s="4" t="s">
        <v>706</v>
      </c>
      <c r="H156" s="4" t="s">
        <v>707</v>
      </c>
      <c r="I156" s="5" t="s">
        <v>235</v>
      </c>
      <c r="J156" s="5" t="str">
        <f t="shared" si="21"/>
        <v/>
      </c>
      <c r="K156" s="5" t="s">
        <v>235</v>
      </c>
      <c r="L156" s="5" t="str">
        <f t="shared" si="22"/>
        <v>mL1管</v>
      </c>
      <c r="M156" s="5" t="str">
        <f t="shared" si="23"/>
        <v>管</v>
      </c>
      <c r="N156" s="5" t="str">
        <f t="shared" si="24"/>
        <v/>
      </c>
      <c r="O156" s="5" t="s">
        <v>236</v>
      </c>
      <c r="P156" s="5" t="s">
        <v>237</v>
      </c>
      <c r="Q156" s="5" t="s">
        <v>161</v>
      </c>
      <c r="R156" s="4" t="s">
        <v>255</v>
      </c>
      <c r="S156" s="7">
        <v>2199.3000000000002</v>
      </c>
      <c r="T156" s="7">
        <v>2199.3000000000002</v>
      </c>
      <c r="U156" s="4" t="s">
        <v>172</v>
      </c>
      <c r="V156" s="4"/>
      <c r="W156" s="4" t="s">
        <v>173</v>
      </c>
      <c r="X156" s="4"/>
      <c r="Y156" s="4" t="s">
        <v>174</v>
      </c>
      <c r="Z156" s="8">
        <v>43796</v>
      </c>
      <c r="AA156" s="8"/>
      <c r="AB156" s="4" t="s">
        <v>175</v>
      </c>
      <c r="AC156" s="4" t="s">
        <v>176</v>
      </c>
      <c r="AD156" s="4" t="s">
        <v>710</v>
      </c>
      <c r="AE156" s="4" t="s">
        <v>178</v>
      </c>
      <c r="AF156" s="4"/>
      <c r="AG156" s="4"/>
      <c r="AH156" s="4"/>
      <c r="AI156" s="4"/>
      <c r="AJ156" s="4" t="s">
        <v>708</v>
      </c>
      <c r="AK156" s="4" t="s">
        <v>328</v>
      </c>
      <c r="AL156" s="4" t="s">
        <v>597</v>
      </c>
      <c r="AM156" s="4" t="s">
        <v>647</v>
      </c>
      <c r="AN156" s="4"/>
      <c r="AO156" s="4"/>
    </row>
    <row r="157" spans="1:41" ht="18.75">
      <c r="A157" s="6"/>
      <c r="B157" s="4" t="s">
        <v>711</v>
      </c>
      <c r="C157" s="4" t="s">
        <v>209</v>
      </c>
      <c r="D157" s="4" t="s">
        <v>712</v>
      </c>
      <c r="E157" s="5">
        <f>IF(ISERROR(FIND(入力シート➁!$B$3,D157)),"",ROW())</f>
        <v>157</v>
      </c>
      <c r="F157" s="5" t="str">
        <f t="shared" si="20"/>
        <v>ペチロルファン配合注LD</v>
      </c>
      <c r="G157" s="4" t="s">
        <v>713</v>
      </c>
      <c r="H157" s="4" t="s">
        <v>707</v>
      </c>
      <c r="I157" s="5" t="s">
        <v>235</v>
      </c>
      <c r="J157" s="5" t="str">
        <f t="shared" si="21"/>
        <v/>
      </c>
      <c r="K157" s="5" t="s">
        <v>235</v>
      </c>
      <c r="L157" s="5" t="str">
        <f t="shared" si="22"/>
        <v>mL1管</v>
      </c>
      <c r="M157" s="5" t="str">
        <f t="shared" si="23"/>
        <v>管</v>
      </c>
      <c r="N157" s="5" t="str">
        <f t="shared" si="24"/>
        <v/>
      </c>
      <c r="O157" s="5" t="s">
        <v>236</v>
      </c>
      <c r="P157" s="5" t="s">
        <v>237</v>
      </c>
      <c r="Q157" s="5" t="s">
        <v>161</v>
      </c>
      <c r="R157" s="4" t="s">
        <v>584</v>
      </c>
      <c r="S157" s="7">
        <v>2868.4</v>
      </c>
      <c r="T157" s="7">
        <v>2956.8</v>
      </c>
      <c r="U157" s="4" t="s">
        <v>172</v>
      </c>
      <c r="V157" s="4"/>
      <c r="W157" s="4" t="s">
        <v>201</v>
      </c>
      <c r="X157" s="4"/>
      <c r="Y157" s="4" t="s">
        <v>174</v>
      </c>
      <c r="Z157" s="8">
        <v>39619</v>
      </c>
      <c r="AA157" s="8"/>
      <c r="AB157" s="4" t="s">
        <v>202</v>
      </c>
      <c r="AC157" s="4" t="s">
        <v>176</v>
      </c>
      <c r="AD157" s="4" t="s">
        <v>714</v>
      </c>
      <c r="AE157" s="4" t="s">
        <v>197</v>
      </c>
      <c r="AF157" s="4"/>
      <c r="AG157" s="4"/>
      <c r="AH157" s="4"/>
      <c r="AI157" s="4"/>
      <c r="AJ157" s="4" t="s">
        <v>711</v>
      </c>
      <c r="AK157" s="4" t="s">
        <v>328</v>
      </c>
      <c r="AL157" s="4" t="s">
        <v>597</v>
      </c>
      <c r="AM157" s="4" t="s">
        <v>647</v>
      </c>
      <c r="AN157" s="4"/>
      <c r="AO157" s="4"/>
    </row>
    <row r="158" spans="1:41" ht="18.75">
      <c r="A158" s="6"/>
      <c r="B158" s="4" t="s">
        <v>715</v>
      </c>
      <c r="C158" s="4" t="s">
        <v>115</v>
      </c>
      <c r="D158" s="4" t="s">
        <v>716</v>
      </c>
      <c r="E158" s="5">
        <f>IF(ISERROR(FIND(入力シート➁!$B$3,D158)),"",ROW())</f>
        <v>158</v>
      </c>
      <c r="F158" s="5" t="str">
        <f t="shared" si="20"/>
        <v>メサペイン錠10mg</v>
      </c>
      <c r="G158" s="4" t="s">
        <v>717</v>
      </c>
      <c r="H158" s="4" t="s">
        <v>117</v>
      </c>
      <c r="I158" s="5" t="s">
        <v>118</v>
      </c>
      <c r="J158" s="5" t="str">
        <f t="shared" si="21"/>
        <v/>
      </c>
      <c r="K158" s="5" t="s">
        <v>118</v>
      </c>
      <c r="L158" s="5" t="str">
        <f t="shared" si="22"/>
        <v>0mg1錠</v>
      </c>
      <c r="M158" s="5" t="str">
        <f t="shared" si="23"/>
        <v>錠</v>
      </c>
      <c r="N158" s="5" t="str">
        <f t="shared" si="24"/>
        <v/>
      </c>
      <c r="O158" s="5" t="s">
        <v>119</v>
      </c>
      <c r="P158" s="5" t="s">
        <v>118</v>
      </c>
      <c r="Q158" s="5" t="s">
        <v>119</v>
      </c>
      <c r="R158" s="4" t="s">
        <v>660</v>
      </c>
      <c r="S158" s="7">
        <v>2133.6999999999998</v>
      </c>
      <c r="T158" s="7">
        <v>2199.3000000000002</v>
      </c>
      <c r="U158" s="4" t="s">
        <v>172</v>
      </c>
      <c r="V158" s="4"/>
      <c r="W158" s="4" t="s">
        <v>173</v>
      </c>
      <c r="X158" s="4"/>
      <c r="Y158" s="4" t="s">
        <v>174</v>
      </c>
      <c r="Z158" s="8">
        <v>41082</v>
      </c>
      <c r="AA158" s="8"/>
      <c r="AB158" s="4" t="s">
        <v>175</v>
      </c>
      <c r="AC158" s="4" t="s">
        <v>176</v>
      </c>
      <c r="AD158" s="4" t="s">
        <v>714</v>
      </c>
      <c r="AE158" s="4" t="s">
        <v>197</v>
      </c>
      <c r="AF158" s="4"/>
      <c r="AG158" s="4"/>
      <c r="AH158" s="4"/>
      <c r="AI158" s="4"/>
      <c r="AJ158" s="4" t="s">
        <v>715</v>
      </c>
      <c r="AK158" s="4" t="s">
        <v>328</v>
      </c>
      <c r="AL158" s="4" t="s">
        <v>597</v>
      </c>
      <c r="AM158" s="4" t="s">
        <v>647</v>
      </c>
      <c r="AN158" s="4"/>
      <c r="AO158" s="4"/>
    </row>
    <row r="159" spans="1:41" ht="18.75">
      <c r="A159" s="6"/>
      <c r="B159" s="4" t="s">
        <v>718</v>
      </c>
      <c r="C159" s="4" t="s">
        <v>115</v>
      </c>
      <c r="D159" s="4" t="s">
        <v>719</v>
      </c>
      <c r="E159" s="5">
        <f>IF(ISERROR(FIND(入力シート➁!$B$3,D159)),"",ROW())</f>
        <v>159</v>
      </c>
      <c r="F159" s="5" t="str">
        <f t="shared" si="20"/>
        <v>メサペイン錠5mg</v>
      </c>
      <c r="G159" s="4" t="s">
        <v>717</v>
      </c>
      <c r="H159" s="4" t="s">
        <v>312</v>
      </c>
      <c r="I159" s="5" t="s">
        <v>118</v>
      </c>
      <c r="J159" s="5" t="str">
        <f t="shared" si="21"/>
        <v/>
      </c>
      <c r="K159" s="5" t="s">
        <v>118</v>
      </c>
      <c r="L159" s="5" t="str">
        <f t="shared" si="22"/>
        <v>錠</v>
      </c>
      <c r="M159" s="5" t="str">
        <f t="shared" si="23"/>
        <v/>
      </c>
      <c r="N159" s="5" t="str">
        <f t="shared" si="24"/>
        <v/>
      </c>
      <c r="O159" s="5" t="s">
        <v>119</v>
      </c>
      <c r="P159" s="5" t="s">
        <v>118</v>
      </c>
      <c r="Q159" s="5" t="s">
        <v>119</v>
      </c>
      <c r="R159" s="4" t="s">
        <v>171</v>
      </c>
      <c r="S159" s="7">
        <v>2199.3000000000002</v>
      </c>
      <c r="T159" s="7">
        <v>2199.3000000000002</v>
      </c>
      <c r="U159" s="4" t="s">
        <v>172</v>
      </c>
      <c r="V159" s="4"/>
      <c r="W159" s="4" t="s">
        <v>173</v>
      </c>
      <c r="X159" s="4"/>
      <c r="Y159" s="4" t="s">
        <v>174</v>
      </c>
      <c r="Z159" s="8">
        <v>43812</v>
      </c>
      <c r="AA159" s="8"/>
      <c r="AB159" s="4" t="s">
        <v>175</v>
      </c>
      <c r="AC159" s="4" t="s">
        <v>176</v>
      </c>
      <c r="AD159" s="4" t="s">
        <v>714</v>
      </c>
      <c r="AE159" s="4" t="s">
        <v>197</v>
      </c>
      <c r="AF159" s="4"/>
      <c r="AG159" s="4"/>
      <c r="AH159" s="4"/>
      <c r="AI159" s="4"/>
      <c r="AJ159" s="4" t="s">
        <v>718</v>
      </c>
      <c r="AK159" s="4" t="s">
        <v>328</v>
      </c>
      <c r="AL159" s="4" t="s">
        <v>597</v>
      </c>
      <c r="AM159" s="4" t="s">
        <v>647</v>
      </c>
      <c r="AN159" s="4"/>
      <c r="AO159" s="4"/>
    </row>
    <row r="160" spans="1:41" ht="18.75">
      <c r="A160" s="6"/>
      <c r="B160" s="4" t="s">
        <v>720</v>
      </c>
      <c r="C160" s="4" t="s">
        <v>115</v>
      </c>
      <c r="D160" s="4" t="s">
        <v>721</v>
      </c>
      <c r="E160" s="5">
        <f>IF(ISERROR(FIND(入力シート➁!$B$3,D160)),"",ROW())</f>
        <v>160</v>
      </c>
      <c r="F160" s="5" t="str">
        <f t="shared" si="20"/>
        <v>メテバニール錠2mg</v>
      </c>
      <c r="G160" s="4" t="s">
        <v>722</v>
      </c>
      <c r="H160" s="4" t="s">
        <v>495</v>
      </c>
      <c r="I160" s="5" t="s">
        <v>118</v>
      </c>
      <c r="J160" s="5" t="str">
        <f t="shared" si="21"/>
        <v/>
      </c>
      <c r="K160" s="5" t="s">
        <v>118</v>
      </c>
      <c r="L160" s="5" t="str">
        <f t="shared" si="22"/>
        <v>錠</v>
      </c>
      <c r="M160" s="5" t="str">
        <f t="shared" si="23"/>
        <v/>
      </c>
      <c r="N160" s="5" t="str">
        <f t="shared" si="24"/>
        <v/>
      </c>
      <c r="O160" s="5" t="s">
        <v>119</v>
      </c>
      <c r="P160" s="5" t="s">
        <v>118</v>
      </c>
      <c r="Q160" s="5" t="s">
        <v>119</v>
      </c>
      <c r="R160" s="4" t="s">
        <v>668</v>
      </c>
      <c r="S160" s="7">
        <v>2133.6999999999998</v>
      </c>
      <c r="T160" s="7">
        <v>2199.3000000000002</v>
      </c>
      <c r="U160" s="4" t="s">
        <v>172</v>
      </c>
      <c r="V160" s="4"/>
      <c r="W160" s="4" t="s">
        <v>173</v>
      </c>
      <c r="X160" s="4"/>
      <c r="Y160" s="4" t="s">
        <v>174</v>
      </c>
      <c r="Z160" s="8">
        <v>43266</v>
      </c>
      <c r="AA160" s="8"/>
      <c r="AB160" s="4" t="s">
        <v>175</v>
      </c>
      <c r="AC160" s="4" t="s">
        <v>176</v>
      </c>
      <c r="AD160" s="4" t="s">
        <v>714</v>
      </c>
      <c r="AE160" s="4" t="s">
        <v>197</v>
      </c>
      <c r="AF160" s="4"/>
      <c r="AG160" s="4"/>
      <c r="AH160" s="4"/>
      <c r="AI160" s="4"/>
      <c r="AJ160" s="4" t="s">
        <v>720</v>
      </c>
      <c r="AK160" s="4" t="s">
        <v>328</v>
      </c>
      <c r="AL160" s="4" t="s">
        <v>597</v>
      </c>
      <c r="AM160" s="4" t="s">
        <v>647</v>
      </c>
      <c r="AN160" s="4"/>
      <c r="AO160" s="4"/>
    </row>
    <row r="161" spans="1:41" ht="18.75">
      <c r="A161" s="6"/>
      <c r="B161" s="4" t="s">
        <v>723</v>
      </c>
      <c r="C161" s="4" t="s">
        <v>115</v>
      </c>
      <c r="D161" s="4" t="s">
        <v>724</v>
      </c>
      <c r="E161" s="5">
        <f>IF(ISERROR(FIND(入力シート➁!$B$3,D161)),"",ROW())</f>
        <v>161</v>
      </c>
      <c r="F161" s="5" t="str">
        <f t="shared" si="20"/>
        <v>モルヒネ塩酸塩錠10mg「DSP」</v>
      </c>
      <c r="G161" s="4" t="s">
        <v>725</v>
      </c>
      <c r="H161" s="4" t="s">
        <v>117</v>
      </c>
      <c r="I161" s="5" t="s">
        <v>118</v>
      </c>
      <c r="J161" s="5" t="str">
        <f t="shared" si="21"/>
        <v/>
      </c>
      <c r="K161" s="5" t="s">
        <v>118</v>
      </c>
      <c r="L161" s="5" t="str">
        <f t="shared" si="22"/>
        <v>0mg1錠</v>
      </c>
      <c r="M161" s="5" t="str">
        <f t="shared" si="23"/>
        <v>錠</v>
      </c>
      <c r="N161" s="5" t="str">
        <f t="shared" si="24"/>
        <v/>
      </c>
      <c r="O161" s="5" t="s">
        <v>119</v>
      </c>
      <c r="P161" s="5" t="s">
        <v>118</v>
      </c>
      <c r="Q161" s="5" t="s">
        <v>119</v>
      </c>
      <c r="R161" s="4" t="s">
        <v>674</v>
      </c>
      <c r="S161" s="7">
        <v>2133.6999999999998</v>
      </c>
      <c r="T161" s="7">
        <v>2199.3000000000002</v>
      </c>
      <c r="U161" s="4" t="s">
        <v>172</v>
      </c>
      <c r="V161" s="4"/>
      <c r="W161" s="4" t="s">
        <v>173</v>
      </c>
      <c r="X161" s="4"/>
      <c r="Y161" s="4" t="s">
        <v>174</v>
      </c>
      <c r="Z161" s="8">
        <v>41446</v>
      </c>
      <c r="AA161" s="8"/>
      <c r="AB161" s="4" t="s">
        <v>175</v>
      </c>
      <c r="AC161" s="4" t="s">
        <v>176</v>
      </c>
      <c r="AD161" s="4" t="s">
        <v>714</v>
      </c>
      <c r="AE161" s="4" t="s">
        <v>197</v>
      </c>
      <c r="AF161" s="4"/>
      <c r="AG161" s="4"/>
      <c r="AH161" s="4"/>
      <c r="AI161" s="4"/>
      <c r="AJ161" s="4" t="s">
        <v>723</v>
      </c>
      <c r="AK161" s="4" t="s">
        <v>328</v>
      </c>
      <c r="AL161" s="4" t="s">
        <v>597</v>
      </c>
      <c r="AM161" s="4" t="s">
        <v>647</v>
      </c>
      <c r="AN161" s="4"/>
      <c r="AO161" s="4"/>
    </row>
    <row r="162" spans="1:41" ht="18.75">
      <c r="A162" s="6"/>
      <c r="B162" s="4" t="s">
        <v>726</v>
      </c>
      <c r="C162" s="4" t="s">
        <v>115</v>
      </c>
      <c r="D162" s="4" t="s">
        <v>727</v>
      </c>
      <c r="E162" s="5">
        <f>IF(ISERROR(FIND(入力シート➁!$B$3,D162)),"",ROW())</f>
        <v>162</v>
      </c>
      <c r="F162" s="5" t="str">
        <f t="shared" ref="F162:F191" si="25">INDEX(D:D,SMALL(E:E,ROW(D161)))</f>
        <v>モルヒネ塩酸塩水和物「タケダ」原末</v>
      </c>
      <c r="G162" s="4" t="s">
        <v>392</v>
      </c>
      <c r="H162" s="4" t="s">
        <v>206</v>
      </c>
      <c r="I162" s="5" t="s">
        <v>118</v>
      </c>
      <c r="J162" s="5" t="str">
        <f t="shared" ref="J162:J191" si="26">IFERROR(RIGHT(I162,LEN(I162)-FIND("%",I162)),IFERROR((RIGHT(I162,LEN(I162)-FIND("g",I162))),""))</f>
        <v/>
      </c>
      <c r="K162" s="5" t="s">
        <v>118</v>
      </c>
      <c r="L162" s="5" t="str">
        <f t="shared" ref="L162:L191" si="27">RIGHT(H162,LEN(H162)-FIND("1",H162))</f>
        <v>g</v>
      </c>
      <c r="M162" s="5" t="str">
        <f t="shared" ref="M162:M191" si="28">IFERROR(RIGHT(L162,LEN(L162)-FIND("1",L162)),"")</f>
        <v/>
      </c>
      <c r="N162" s="5" t="str">
        <f t="shared" ref="N162:N191" si="29">IFERROR(RIGHT(M162,LEN(M162)-FIND("1",M162)),"")</f>
        <v/>
      </c>
      <c r="O162" s="5" t="s">
        <v>181</v>
      </c>
      <c r="P162" s="5" t="s">
        <v>118</v>
      </c>
      <c r="Q162" s="5" t="s">
        <v>181</v>
      </c>
      <c r="R162" s="4" t="s">
        <v>255</v>
      </c>
      <c r="S162" s="7">
        <v>4083</v>
      </c>
      <c r="T162" s="7">
        <v>4083</v>
      </c>
      <c r="U162" s="4" t="s">
        <v>172</v>
      </c>
      <c r="V162" s="4"/>
      <c r="W162" s="4" t="s">
        <v>173</v>
      </c>
      <c r="X162" s="4"/>
      <c r="Y162" s="4" t="s">
        <v>174</v>
      </c>
      <c r="Z162" s="8">
        <v>43796</v>
      </c>
      <c r="AA162" s="8"/>
      <c r="AB162" s="4" t="s">
        <v>175</v>
      </c>
      <c r="AC162" s="4" t="s">
        <v>176</v>
      </c>
      <c r="AD162" s="4" t="s">
        <v>728</v>
      </c>
      <c r="AE162" s="4" t="s">
        <v>178</v>
      </c>
      <c r="AF162" s="4"/>
      <c r="AG162" s="4"/>
      <c r="AH162" s="4"/>
      <c r="AI162" s="4"/>
      <c r="AJ162" s="4" t="s">
        <v>726</v>
      </c>
      <c r="AK162" s="4" t="s">
        <v>328</v>
      </c>
      <c r="AL162" s="4" t="s">
        <v>597</v>
      </c>
      <c r="AM162" s="4" t="s">
        <v>647</v>
      </c>
      <c r="AN162" s="4"/>
      <c r="AO162" s="4"/>
    </row>
    <row r="163" spans="1:41" ht="18.75">
      <c r="A163" s="6"/>
      <c r="B163" s="4" t="s">
        <v>729</v>
      </c>
      <c r="C163" s="4" t="s">
        <v>115</v>
      </c>
      <c r="D163" s="4" t="s">
        <v>730</v>
      </c>
      <c r="E163" s="5">
        <f>IF(ISERROR(FIND(入力シート➁!$B$3,D163)),"",ROW())</f>
        <v>163</v>
      </c>
      <c r="F163" s="5" t="str">
        <f t="shared" si="25"/>
        <v>モルヒネ塩酸塩水和物「第一三共」原末</v>
      </c>
      <c r="G163" s="4" t="s">
        <v>392</v>
      </c>
      <c r="H163" s="4" t="s">
        <v>206</v>
      </c>
      <c r="I163" s="5" t="s">
        <v>118</v>
      </c>
      <c r="J163" s="5" t="str">
        <f t="shared" si="26"/>
        <v/>
      </c>
      <c r="K163" s="5" t="s">
        <v>118</v>
      </c>
      <c r="L163" s="5" t="str">
        <f t="shared" si="27"/>
        <v>g</v>
      </c>
      <c r="M163" s="5" t="str">
        <f t="shared" si="28"/>
        <v/>
      </c>
      <c r="N163" s="5" t="str">
        <f t="shared" si="29"/>
        <v/>
      </c>
      <c r="O163" s="5" t="s">
        <v>181</v>
      </c>
      <c r="P163" s="5" t="s">
        <v>118</v>
      </c>
      <c r="Q163" s="5" t="s">
        <v>181</v>
      </c>
      <c r="R163" s="4" t="s">
        <v>255</v>
      </c>
      <c r="S163" s="7">
        <v>5688.8</v>
      </c>
      <c r="T163" s="7">
        <v>5688.8</v>
      </c>
      <c r="U163" s="4" t="s">
        <v>172</v>
      </c>
      <c r="V163" s="4"/>
      <c r="W163" s="4" t="s">
        <v>173</v>
      </c>
      <c r="X163" s="4"/>
      <c r="Y163" s="4" t="s">
        <v>174</v>
      </c>
      <c r="Z163" s="8">
        <v>43796</v>
      </c>
      <c r="AA163" s="8"/>
      <c r="AB163" s="4" t="s">
        <v>175</v>
      </c>
      <c r="AC163" s="4" t="s">
        <v>176</v>
      </c>
      <c r="AD163" s="4" t="s">
        <v>731</v>
      </c>
      <c r="AE163" s="4" t="s">
        <v>178</v>
      </c>
      <c r="AF163" s="4"/>
      <c r="AG163" s="4"/>
      <c r="AH163" s="4"/>
      <c r="AI163" s="4"/>
      <c r="AJ163" s="4" t="s">
        <v>729</v>
      </c>
      <c r="AK163" s="4" t="s">
        <v>328</v>
      </c>
      <c r="AL163" s="4" t="s">
        <v>597</v>
      </c>
      <c r="AM163" s="4" t="s">
        <v>647</v>
      </c>
      <c r="AN163" s="4"/>
      <c r="AO163" s="4"/>
    </row>
    <row r="164" spans="1:41" ht="18.75">
      <c r="A164" s="6"/>
      <c r="B164" s="4" t="s">
        <v>732</v>
      </c>
      <c r="C164" s="4" t="s">
        <v>209</v>
      </c>
      <c r="D164" s="4" t="s">
        <v>733</v>
      </c>
      <c r="E164" s="5">
        <f>IF(ISERROR(FIND(入力シート➁!$B$3,D164)),"",ROW())</f>
        <v>164</v>
      </c>
      <c r="F164" s="5" t="str">
        <f t="shared" si="25"/>
        <v>モルヒネ塩酸塩注100mgシリンジ「テルモ」</v>
      </c>
      <c r="G164" s="4" t="s">
        <v>691</v>
      </c>
      <c r="H164" s="4" t="s">
        <v>692</v>
      </c>
      <c r="I164" s="5" t="s">
        <v>693</v>
      </c>
      <c r="J164" s="5" t="str">
        <f t="shared" si="26"/>
        <v>10mL</v>
      </c>
      <c r="K164" s="5" t="s">
        <v>402</v>
      </c>
      <c r="L164" s="5" t="str">
        <f t="shared" si="27"/>
        <v>%10mL1筒</v>
      </c>
      <c r="M164" s="5" t="str">
        <f t="shared" si="28"/>
        <v>0mL1筒</v>
      </c>
      <c r="N164" s="5" t="str">
        <f t="shared" si="29"/>
        <v>筒</v>
      </c>
      <c r="O164" s="5" t="s">
        <v>694</v>
      </c>
      <c r="P164" s="5" t="s">
        <v>403</v>
      </c>
      <c r="Q164" s="5" t="s">
        <v>694</v>
      </c>
      <c r="R164" s="4" t="s">
        <v>584</v>
      </c>
      <c r="S164" s="7">
        <v>5592.9</v>
      </c>
      <c r="T164" s="7">
        <v>5592.9</v>
      </c>
      <c r="U164" s="4" t="s">
        <v>172</v>
      </c>
      <c r="V164" s="4"/>
      <c r="W164" s="4" t="s">
        <v>201</v>
      </c>
      <c r="X164" s="4"/>
      <c r="Y164" s="4" t="s">
        <v>174</v>
      </c>
      <c r="Z164" s="8">
        <v>39619</v>
      </c>
      <c r="AA164" s="8"/>
      <c r="AB164" s="4" t="s">
        <v>202</v>
      </c>
      <c r="AC164" s="4" t="s">
        <v>176</v>
      </c>
      <c r="AD164" s="4" t="s">
        <v>734</v>
      </c>
      <c r="AE164" s="4" t="s">
        <v>197</v>
      </c>
      <c r="AF164" s="4"/>
      <c r="AG164" s="4"/>
      <c r="AH164" s="4"/>
      <c r="AI164" s="4"/>
      <c r="AJ164" s="4" t="s">
        <v>732</v>
      </c>
      <c r="AK164" s="4" t="s">
        <v>328</v>
      </c>
      <c r="AL164" s="4" t="s">
        <v>597</v>
      </c>
      <c r="AM164" s="4" t="s">
        <v>647</v>
      </c>
      <c r="AN164" s="4"/>
      <c r="AO164" s="4"/>
    </row>
    <row r="165" spans="1:41" ht="18.75">
      <c r="A165" s="6"/>
      <c r="B165" s="4" t="s">
        <v>735</v>
      </c>
      <c r="C165" s="4" t="s">
        <v>209</v>
      </c>
      <c r="D165" s="4" t="s">
        <v>736</v>
      </c>
      <c r="E165" s="5">
        <f>IF(ISERROR(FIND(入力シート➁!$B$3,D165)),"",ROW())</f>
        <v>165</v>
      </c>
      <c r="F165" s="5" t="str">
        <f t="shared" si="25"/>
        <v>モルヒネ塩酸塩注射液10mg「シオノギ」</v>
      </c>
      <c r="G165" s="4" t="s">
        <v>737</v>
      </c>
      <c r="H165" s="4" t="s">
        <v>233</v>
      </c>
      <c r="I165" s="5" t="s">
        <v>234</v>
      </c>
      <c r="J165" s="5" t="str">
        <f t="shared" si="26"/>
        <v>1mL</v>
      </c>
      <c r="K165" s="5" t="s">
        <v>235</v>
      </c>
      <c r="L165" s="5" t="str">
        <f t="shared" si="27"/>
        <v>%1mL1管</v>
      </c>
      <c r="M165" s="5" t="str">
        <f t="shared" si="28"/>
        <v>mL1管</v>
      </c>
      <c r="N165" s="5" t="str">
        <f t="shared" si="29"/>
        <v>管</v>
      </c>
      <c r="O165" s="5" t="s">
        <v>236</v>
      </c>
      <c r="P165" s="5" t="s">
        <v>237</v>
      </c>
      <c r="Q165" s="5" t="s">
        <v>161</v>
      </c>
      <c r="R165" s="4" t="s">
        <v>660</v>
      </c>
      <c r="S165" s="7">
        <v>4083</v>
      </c>
      <c r="T165" s="7">
        <v>4083</v>
      </c>
      <c r="U165" s="4" t="s">
        <v>172</v>
      </c>
      <c r="V165" s="4"/>
      <c r="W165" s="4" t="s">
        <v>173</v>
      </c>
      <c r="X165" s="4"/>
      <c r="Y165" s="4" t="s">
        <v>174</v>
      </c>
      <c r="Z165" s="8">
        <v>41082</v>
      </c>
      <c r="AA165" s="8"/>
      <c r="AB165" s="4" t="s">
        <v>175</v>
      </c>
      <c r="AC165" s="4" t="s">
        <v>176</v>
      </c>
      <c r="AD165" s="4" t="s">
        <v>734</v>
      </c>
      <c r="AE165" s="4" t="s">
        <v>197</v>
      </c>
      <c r="AF165" s="4"/>
      <c r="AG165" s="4"/>
      <c r="AH165" s="4"/>
      <c r="AI165" s="4"/>
      <c r="AJ165" s="4" t="s">
        <v>735</v>
      </c>
      <c r="AK165" s="4" t="s">
        <v>328</v>
      </c>
      <c r="AL165" s="4" t="s">
        <v>597</v>
      </c>
      <c r="AM165" s="4" t="s">
        <v>647</v>
      </c>
      <c r="AN165" s="4"/>
      <c r="AO165" s="4"/>
    </row>
    <row r="166" spans="1:41" ht="18.75">
      <c r="A166" s="6"/>
      <c r="B166" s="4" t="s">
        <v>738</v>
      </c>
      <c r="C166" s="4" t="s">
        <v>209</v>
      </c>
      <c r="D166" s="4" t="s">
        <v>739</v>
      </c>
      <c r="E166" s="5">
        <f>IF(ISERROR(FIND(入力シート➁!$B$3,D166)),"",ROW())</f>
        <v>166</v>
      </c>
      <c r="F166" s="5" t="str">
        <f t="shared" si="25"/>
        <v>モルヒネ塩酸塩注射液10mg「タケダ」</v>
      </c>
      <c r="G166" s="4" t="s">
        <v>737</v>
      </c>
      <c r="H166" s="4" t="s">
        <v>233</v>
      </c>
      <c r="I166" s="5" t="s">
        <v>234</v>
      </c>
      <c r="J166" s="5" t="str">
        <f t="shared" si="26"/>
        <v>1mL</v>
      </c>
      <c r="K166" s="5" t="s">
        <v>235</v>
      </c>
      <c r="L166" s="5" t="str">
        <f t="shared" si="27"/>
        <v>%1mL1管</v>
      </c>
      <c r="M166" s="5" t="str">
        <f t="shared" si="28"/>
        <v>mL1管</v>
      </c>
      <c r="N166" s="5" t="str">
        <f t="shared" si="29"/>
        <v>管</v>
      </c>
      <c r="O166" s="5" t="s">
        <v>236</v>
      </c>
      <c r="P166" s="5" t="s">
        <v>237</v>
      </c>
      <c r="Q166" s="5" t="s">
        <v>161</v>
      </c>
      <c r="R166" s="4" t="s">
        <v>171</v>
      </c>
      <c r="S166" s="7">
        <v>4083</v>
      </c>
      <c r="T166" s="7">
        <v>4083</v>
      </c>
      <c r="U166" s="4" t="s">
        <v>172</v>
      </c>
      <c r="V166" s="4"/>
      <c r="W166" s="4" t="s">
        <v>173</v>
      </c>
      <c r="X166" s="4"/>
      <c r="Y166" s="4" t="s">
        <v>174</v>
      </c>
      <c r="Z166" s="8">
        <v>43812</v>
      </c>
      <c r="AA166" s="8"/>
      <c r="AB166" s="4" t="s">
        <v>175</v>
      </c>
      <c r="AC166" s="4" t="s">
        <v>176</v>
      </c>
      <c r="AD166" s="4" t="s">
        <v>734</v>
      </c>
      <c r="AE166" s="4" t="s">
        <v>197</v>
      </c>
      <c r="AF166" s="4"/>
      <c r="AG166" s="4"/>
      <c r="AH166" s="4"/>
      <c r="AI166" s="4"/>
      <c r="AJ166" s="4" t="s">
        <v>738</v>
      </c>
      <c r="AK166" s="4" t="s">
        <v>328</v>
      </c>
      <c r="AL166" s="4" t="s">
        <v>597</v>
      </c>
      <c r="AM166" s="4" t="s">
        <v>647</v>
      </c>
      <c r="AN166" s="4"/>
      <c r="AO166" s="4"/>
    </row>
    <row r="167" spans="1:41" ht="18.75">
      <c r="A167" s="6"/>
      <c r="B167" s="4" t="s">
        <v>740</v>
      </c>
      <c r="C167" s="4" t="s">
        <v>209</v>
      </c>
      <c r="D167" s="4" t="s">
        <v>741</v>
      </c>
      <c r="E167" s="5">
        <f>IF(ISERROR(FIND(入力シート➁!$B$3,D167)),"",ROW())</f>
        <v>167</v>
      </c>
      <c r="F167" s="5" t="str">
        <f t="shared" si="25"/>
        <v>モルヒネ塩酸塩注射液10mg「第一三共」</v>
      </c>
      <c r="G167" s="4" t="s">
        <v>737</v>
      </c>
      <c r="H167" s="4" t="s">
        <v>233</v>
      </c>
      <c r="I167" s="5" t="s">
        <v>234</v>
      </c>
      <c r="J167" s="5" t="str">
        <f t="shared" si="26"/>
        <v>1mL</v>
      </c>
      <c r="K167" s="5" t="s">
        <v>235</v>
      </c>
      <c r="L167" s="5" t="str">
        <f t="shared" si="27"/>
        <v>%1mL1管</v>
      </c>
      <c r="M167" s="5" t="str">
        <f t="shared" si="28"/>
        <v>mL1管</v>
      </c>
      <c r="N167" s="5" t="str">
        <f t="shared" si="29"/>
        <v>管</v>
      </c>
      <c r="O167" s="5" t="s">
        <v>236</v>
      </c>
      <c r="P167" s="5" t="s">
        <v>237</v>
      </c>
      <c r="Q167" s="5" t="s">
        <v>161</v>
      </c>
      <c r="R167" s="4" t="s">
        <v>668</v>
      </c>
      <c r="S167" s="7">
        <v>4083</v>
      </c>
      <c r="T167" s="7">
        <v>4083</v>
      </c>
      <c r="U167" s="4" t="s">
        <v>172</v>
      </c>
      <c r="V167" s="4"/>
      <c r="W167" s="4" t="s">
        <v>173</v>
      </c>
      <c r="X167" s="4"/>
      <c r="Y167" s="4" t="s">
        <v>174</v>
      </c>
      <c r="Z167" s="8">
        <v>43266</v>
      </c>
      <c r="AA167" s="8"/>
      <c r="AB167" s="4" t="s">
        <v>175</v>
      </c>
      <c r="AC167" s="4" t="s">
        <v>176</v>
      </c>
      <c r="AD167" s="4" t="s">
        <v>734</v>
      </c>
      <c r="AE167" s="4" t="s">
        <v>197</v>
      </c>
      <c r="AF167" s="4"/>
      <c r="AG167" s="4"/>
      <c r="AH167" s="4"/>
      <c r="AI167" s="4"/>
      <c r="AJ167" s="4" t="s">
        <v>740</v>
      </c>
      <c r="AK167" s="4" t="s">
        <v>328</v>
      </c>
      <c r="AL167" s="4" t="s">
        <v>597</v>
      </c>
      <c r="AM167" s="4" t="s">
        <v>647</v>
      </c>
      <c r="AN167" s="4"/>
      <c r="AO167" s="4"/>
    </row>
    <row r="168" spans="1:41" ht="18.75">
      <c r="A168" s="6"/>
      <c r="B168" s="4" t="s">
        <v>742</v>
      </c>
      <c r="C168" s="4" t="s">
        <v>209</v>
      </c>
      <c r="D168" s="4" t="s">
        <v>743</v>
      </c>
      <c r="E168" s="5">
        <f>IF(ISERROR(FIND(入力シート➁!$B$3,D168)),"",ROW())</f>
        <v>168</v>
      </c>
      <c r="F168" s="5" t="str">
        <f t="shared" si="25"/>
        <v>モルヒネ塩酸塩注射液200mg「シオノギ」</v>
      </c>
      <c r="G168" s="4" t="s">
        <v>737</v>
      </c>
      <c r="H168" s="4" t="s">
        <v>242</v>
      </c>
      <c r="I168" s="5" t="s">
        <v>243</v>
      </c>
      <c r="J168" s="5" t="str">
        <f t="shared" si="26"/>
        <v>5mL</v>
      </c>
      <c r="K168" s="5" t="s">
        <v>244</v>
      </c>
      <c r="L168" s="5" t="str">
        <f t="shared" si="27"/>
        <v>管</v>
      </c>
      <c r="M168" s="5" t="str">
        <f t="shared" si="28"/>
        <v/>
      </c>
      <c r="N168" s="5" t="str">
        <f t="shared" si="29"/>
        <v/>
      </c>
      <c r="O168" s="5" t="s">
        <v>236</v>
      </c>
      <c r="P168" s="5" t="s">
        <v>245</v>
      </c>
      <c r="Q168" s="5" t="s">
        <v>161</v>
      </c>
      <c r="R168" s="4" t="s">
        <v>674</v>
      </c>
      <c r="S168" s="7">
        <v>3694.1</v>
      </c>
      <c r="T168" s="7">
        <v>4083</v>
      </c>
      <c r="U168" s="4" t="s">
        <v>172</v>
      </c>
      <c r="V168" s="4"/>
      <c r="W168" s="4" t="s">
        <v>173</v>
      </c>
      <c r="X168" s="4"/>
      <c r="Y168" s="4" t="s">
        <v>174</v>
      </c>
      <c r="Z168" s="8">
        <v>41446</v>
      </c>
      <c r="AA168" s="8"/>
      <c r="AB168" s="4" t="s">
        <v>175</v>
      </c>
      <c r="AC168" s="4" t="s">
        <v>176</v>
      </c>
      <c r="AD168" s="4" t="s">
        <v>734</v>
      </c>
      <c r="AE168" s="4" t="s">
        <v>197</v>
      </c>
      <c r="AF168" s="4"/>
      <c r="AG168" s="4"/>
      <c r="AH168" s="4"/>
      <c r="AI168" s="4"/>
      <c r="AJ168" s="4" t="s">
        <v>742</v>
      </c>
      <c r="AK168" s="4" t="s">
        <v>328</v>
      </c>
      <c r="AL168" s="4" t="s">
        <v>597</v>
      </c>
      <c r="AM168" s="4" t="s">
        <v>647</v>
      </c>
      <c r="AN168" s="4"/>
      <c r="AO168" s="4"/>
    </row>
    <row r="169" spans="1:41" ht="18.75">
      <c r="A169" s="6"/>
      <c r="B169" s="4" t="s">
        <v>744</v>
      </c>
      <c r="C169" s="4" t="s">
        <v>209</v>
      </c>
      <c r="D169" s="4" t="s">
        <v>745</v>
      </c>
      <c r="E169" s="5">
        <f>IF(ISERROR(FIND(入力シート➁!$B$3,D169)),"",ROW())</f>
        <v>169</v>
      </c>
      <c r="F169" s="5" t="str">
        <f t="shared" si="25"/>
        <v>モルヒネ塩酸塩注射液200mg「タケダ」</v>
      </c>
      <c r="G169" s="4" t="s">
        <v>737</v>
      </c>
      <c r="H169" s="4" t="s">
        <v>242</v>
      </c>
      <c r="I169" s="5" t="s">
        <v>243</v>
      </c>
      <c r="J169" s="5" t="str">
        <f t="shared" si="26"/>
        <v>5mL</v>
      </c>
      <c r="K169" s="5" t="s">
        <v>244</v>
      </c>
      <c r="L169" s="5" t="str">
        <f t="shared" si="27"/>
        <v>管</v>
      </c>
      <c r="M169" s="5" t="str">
        <f t="shared" si="28"/>
        <v/>
      </c>
      <c r="N169" s="5" t="str">
        <f t="shared" si="29"/>
        <v/>
      </c>
      <c r="O169" s="5" t="s">
        <v>236</v>
      </c>
      <c r="P169" s="5" t="s">
        <v>245</v>
      </c>
      <c r="Q169" s="5" t="s">
        <v>161</v>
      </c>
      <c r="R169" s="4" t="s">
        <v>674</v>
      </c>
      <c r="S169" s="7">
        <v>256.7</v>
      </c>
      <c r="T169" s="7">
        <v>256.7</v>
      </c>
      <c r="U169" s="4" t="s">
        <v>172</v>
      </c>
      <c r="V169" s="4"/>
      <c r="W169" s="4" t="s">
        <v>173</v>
      </c>
      <c r="X169" s="4"/>
      <c r="Y169" s="4" t="s">
        <v>174</v>
      </c>
      <c r="Z169" s="8">
        <v>42538</v>
      </c>
      <c r="AA169" s="8"/>
      <c r="AB169" s="4" t="s">
        <v>175</v>
      </c>
      <c r="AC169" s="4" t="s">
        <v>176</v>
      </c>
      <c r="AD169" s="4" t="s">
        <v>746</v>
      </c>
      <c r="AE169" s="4" t="s">
        <v>197</v>
      </c>
      <c r="AF169" s="4"/>
      <c r="AG169" s="4"/>
      <c r="AH169" s="4"/>
      <c r="AI169" s="4"/>
      <c r="AJ169" s="4" t="s">
        <v>744</v>
      </c>
      <c r="AK169" s="4" t="s">
        <v>328</v>
      </c>
      <c r="AL169" s="4" t="s">
        <v>597</v>
      </c>
      <c r="AM169" s="4" t="s">
        <v>647</v>
      </c>
      <c r="AN169" s="4"/>
      <c r="AO169" s="4"/>
    </row>
    <row r="170" spans="1:41" ht="18.75">
      <c r="A170" s="6"/>
      <c r="B170" s="4" t="s">
        <v>747</v>
      </c>
      <c r="C170" s="4" t="s">
        <v>209</v>
      </c>
      <c r="D170" s="4" t="s">
        <v>748</v>
      </c>
      <c r="E170" s="5">
        <f>IF(ISERROR(FIND(入力シート➁!$B$3,D170)),"",ROW())</f>
        <v>170</v>
      </c>
      <c r="F170" s="5" t="str">
        <f t="shared" si="25"/>
        <v>モルヒネ塩酸塩注射液200mg「テルモ」</v>
      </c>
      <c r="G170" s="4" t="s">
        <v>737</v>
      </c>
      <c r="H170" s="4" t="s">
        <v>242</v>
      </c>
      <c r="I170" s="5" t="s">
        <v>243</v>
      </c>
      <c r="J170" s="5" t="str">
        <f t="shared" si="26"/>
        <v>5mL</v>
      </c>
      <c r="K170" s="5" t="s">
        <v>244</v>
      </c>
      <c r="L170" s="5" t="str">
        <f t="shared" si="27"/>
        <v>管</v>
      </c>
      <c r="M170" s="5" t="str">
        <f t="shared" si="28"/>
        <v/>
      </c>
      <c r="N170" s="5" t="str">
        <f t="shared" si="29"/>
        <v/>
      </c>
      <c r="O170" s="5" t="s">
        <v>236</v>
      </c>
      <c r="P170" s="5" t="s">
        <v>245</v>
      </c>
      <c r="Q170" s="5" t="s">
        <v>161</v>
      </c>
      <c r="R170" s="4" t="s">
        <v>584</v>
      </c>
      <c r="S170" s="7">
        <v>485.7</v>
      </c>
      <c r="T170" s="7">
        <v>500.3</v>
      </c>
      <c r="U170" s="4" t="s">
        <v>172</v>
      </c>
      <c r="V170" s="4"/>
      <c r="W170" s="4" t="s">
        <v>201</v>
      </c>
      <c r="X170" s="4"/>
      <c r="Y170" s="4" t="s">
        <v>174</v>
      </c>
      <c r="Z170" s="8">
        <v>40522</v>
      </c>
      <c r="AA170" s="8"/>
      <c r="AB170" s="4" t="s">
        <v>202</v>
      </c>
      <c r="AC170" s="4" t="s">
        <v>176</v>
      </c>
      <c r="AD170" s="4" t="s">
        <v>746</v>
      </c>
      <c r="AE170" s="4" t="s">
        <v>197</v>
      </c>
      <c r="AF170" s="4"/>
      <c r="AG170" s="4"/>
      <c r="AH170" s="4"/>
      <c r="AI170" s="4"/>
      <c r="AJ170" s="4" t="s">
        <v>747</v>
      </c>
      <c r="AK170" s="4" t="s">
        <v>328</v>
      </c>
      <c r="AL170" s="4" t="s">
        <v>597</v>
      </c>
      <c r="AM170" s="4" t="s">
        <v>647</v>
      </c>
      <c r="AN170" s="4"/>
      <c r="AO170" s="4"/>
    </row>
    <row r="171" spans="1:41" ht="18.75">
      <c r="A171" s="6"/>
      <c r="B171" s="4" t="s">
        <v>749</v>
      </c>
      <c r="C171" s="4" t="s">
        <v>209</v>
      </c>
      <c r="D171" s="4" t="s">
        <v>750</v>
      </c>
      <c r="E171" s="5">
        <f>IF(ISERROR(FIND(入力シート➁!$B$3,D171)),"",ROW())</f>
        <v>171</v>
      </c>
      <c r="F171" s="5" t="str">
        <f t="shared" si="25"/>
        <v>モルヒネ塩酸塩注射液200mg「第一三共」</v>
      </c>
      <c r="G171" s="4" t="s">
        <v>737</v>
      </c>
      <c r="H171" s="4" t="s">
        <v>242</v>
      </c>
      <c r="I171" s="5" t="s">
        <v>243</v>
      </c>
      <c r="J171" s="5" t="str">
        <f t="shared" si="26"/>
        <v>5mL</v>
      </c>
      <c r="K171" s="5" t="s">
        <v>244</v>
      </c>
      <c r="L171" s="5" t="str">
        <f t="shared" si="27"/>
        <v>管</v>
      </c>
      <c r="M171" s="5" t="str">
        <f t="shared" si="28"/>
        <v/>
      </c>
      <c r="N171" s="5" t="str">
        <f t="shared" si="29"/>
        <v/>
      </c>
      <c r="O171" s="5" t="s">
        <v>236</v>
      </c>
      <c r="P171" s="5" t="s">
        <v>245</v>
      </c>
      <c r="Q171" s="5" t="s">
        <v>161</v>
      </c>
      <c r="R171" s="4" t="s">
        <v>674</v>
      </c>
      <c r="S171" s="7">
        <v>475.7</v>
      </c>
      <c r="T171" s="7">
        <v>475.7</v>
      </c>
      <c r="U171" s="4" t="s">
        <v>172</v>
      </c>
      <c r="V171" s="4"/>
      <c r="W171" s="4" t="s">
        <v>173</v>
      </c>
      <c r="X171" s="4"/>
      <c r="Y171" s="4" t="s">
        <v>174</v>
      </c>
      <c r="Z171" s="8">
        <v>42538</v>
      </c>
      <c r="AA171" s="8"/>
      <c r="AB171" s="4" t="s">
        <v>175</v>
      </c>
      <c r="AC171" s="4" t="s">
        <v>176</v>
      </c>
      <c r="AD171" s="4" t="s">
        <v>751</v>
      </c>
      <c r="AE171" s="4" t="s">
        <v>197</v>
      </c>
      <c r="AF171" s="4"/>
      <c r="AG171" s="4"/>
      <c r="AH171" s="4"/>
      <c r="AI171" s="4"/>
      <c r="AJ171" s="4" t="s">
        <v>749</v>
      </c>
      <c r="AK171" s="4" t="s">
        <v>328</v>
      </c>
      <c r="AL171" s="4" t="s">
        <v>597</v>
      </c>
      <c r="AM171" s="4" t="s">
        <v>647</v>
      </c>
      <c r="AN171" s="4"/>
      <c r="AO171" s="4"/>
    </row>
    <row r="172" spans="1:41" ht="18.75">
      <c r="A172" s="6"/>
      <c r="B172" s="4" t="s">
        <v>752</v>
      </c>
      <c r="C172" s="4" t="s">
        <v>209</v>
      </c>
      <c r="D172" s="4" t="s">
        <v>753</v>
      </c>
      <c r="E172" s="5">
        <f>IF(ISERROR(FIND(入力シート➁!$B$3,D172)),"",ROW())</f>
        <v>172</v>
      </c>
      <c r="F172" s="5" t="str">
        <f t="shared" si="25"/>
        <v>モルヒネ塩酸塩注射液50mg「シオノギ」</v>
      </c>
      <c r="G172" s="4" t="s">
        <v>737</v>
      </c>
      <c r="H172" s="4" t="s">
        <v>248</v>
      </c>
      <c r="I172" s="5" t="s">
        <v>249</v>
      </c>
      <c r="J172" s="5" t="str">
        <f t="shared" si="26"/>
        <v>5mL</v>
      </c>
      <c r="K172" s="5" t="s">
        <v>244</v>
      </c>
      <c r="L172" s="5" t="str">
        <f t="shared" si="27"/>
        <v>%5mL1管</v>
      </c>
      <c r="M172" s="5" t="str">
        <f t="shared" si="28"/>
        <v>管</v>
      </c>
      <c r="N172" s="5" t="str">
        <f t="shared" si="29"/>
        <v/>
      </c>
      <c r="O172" s="5" t="s">
        <v>236</v>
      </c>
      <c r="P172" s="5" t="s">
        <v>245</v>
      </c>
      <c r="Q172" s="5" t="s">
        <v>161</v>
      </c>
      <c r="R172" s="4" t="s">
        <v>584</v>
      </c>
      <c r="S172" s="7">
        <v>926.4</v>
      </c>
      <c r="T172" s="7">
        <v>956</v>
      </c>
      <c r="U172" s="4" t="s">
        <v>172</v>
      </c>
      <c r="V172" s="4"/>
      <c r="W172" s="4" t="s">
        <v>201</v>
      </c>
      <c r="X172" s="4"/>
      <c r="Y172" s="4" t="s">
        <v>174</v>
      </c>
      <c r="Z172" s="8">
        <v>40522</v>
      </c>
      <c r="AA172" s="8"/>
      <c r="AB172" s="4" t="s">
        <v>202</v>
      </c>
      <c r="AC172" s="4" t="s">
        <v>176</v>
      </c>
      <c r="AD172" s="4" t="s">
        <v>751</v>
      </c>
      <c r="AE172" s="4" t="s">
        <v>197</v>
      </c>
      <c r="AF172" s="4"/>
      <c r="AG172" s="4"/>
      <c r="AH172" s="4"/>
      <c r="AI172" s="4"/>
      <c r="AJ172" s="4" t="s">
        <v>752</v>
      </c>
      <c r="AK172" s="4" t="s">
        <v>328</v>
      </c>
      <c r="AL172" s="4" t="s">
        <v>597</v>
      </c>
      <c r="AM172" s="4" t="s">
        <v>647</v>
      </c>
      <c r="AN172" s="4"/>
      <c r="AO172" s="4"/>
    </row>
    <row r="173" spans="1:41" ht="18.75">
      <c r="A173" s="6"/>
      <c r="B173" s="4" t="s">
        <v>754</v>
      </c>
      <c r="C173" s="4" t="s">
        <v>209</v>
      </c>
      <c r="D173" s="4" t="s">
        <v>755</v>
      </c>
      <c r="E173" s="5">
        <f>IF(ISERROR(FIND(入力シート➁!$B$3,D173)),"",ROW())</f>
        <v>173</v>
      </c>
      <c r="F173" s="5" t="str">
        <f t="shared" si="25"/>
        <v>モルヒネ塩酸塩注射液50mg「タケダ」</v>
      </c>
      <c r="G173" s="4" t="s">
        <v>737</v>
      </c>
      <c r="H173" s="4" t="s">
        <v>248</v>
      </c>
      <c r="I173" s="5" t="s">
        <v>249</v>
      </c>
      <c r="J173" s="5" t="str">
        <f t="shared" si="26"/>
        <v>5mL</v>
      </c>
      <c r="K173" s="5" t="s">
        <v>244</v>
      </c>
      <c r="L173" s="5" t="str">
        <f t="shared" si="27"/>
        <v>%5mL1管</v>
      </c>
      <c r="M173" s="5" t="str">
        <f t="shared" si="28"/>
        <v>管</v>
      </c>
      <c r="N173" s="5" t="str">
        <f t="shared" si="29"/>
        <v/>
      </c>
      <c r="O173" s="5" t="s">
        <v>236</v>
      </c>
      <c r="P173" s="5" t="s">
        <v>245</v>
      </c>
      <c r="Q173" s="5" t="s">
        <v>161</v>
      </c>
      <c r="R173" s="4" t="s">
        <v>674</v>
      </c>
      <c r="S173" s="7">
        <v>889.9</v>
      </c>
      <c r="T173" s="7">
        <v>889.9</v>
      </c>
      <c r="U173" s="4" t="s">
        <v>172</v>
      </c>
      <c r="V173" s="4"/>
      <c r="W173" s="4" t="s">
        <v>173</v>
      </c>
      <c r="X173" s="4"/>
      <c r="Y173" s="4" t="s">
        <v>174</v>
      </c>
      <c r="Z173" s="8">
        <v>42538</v>
      </c>
      <c r="AA173" s="8"/>
      <c r="AB173" s="4" t="s">
        <v>175</v>
      </c>
      <c r="AC173" s="4" t="s">
        <v>176</v>
      </c>
      <c r="AD173" s="4" t="s">
        <v>756</v>
      </c>
      <c r="AE173" s="4" t="s">
        <v>197</v>
      </c>
      <c r="AF173" s="4"/>
      <c r="AG173" s="4"/>
      <c r="AH173" s="4"/>
      <c r="AI173" s="4"/>
      <c r="AJ173" s="4" t="s">
        <v>754</v>
      </c>
      <c r="AK173" s="4" t="s">
        <v>328</v>
      </c>
      <c r="AL173" s="4" t="s">
        <v>597</v>
      </c>
      <c r="AM173" s="4" t="s">
        <v>647</v>
      </c>
      <c r="AN173" s="4"/>
      <c r="AO173" s="4"/>
    </row>
    <row r="174" spans="1:41" ht="18.75">
      <c r="A174" s="6"/>
      <c r="B174" s="4" t="s">
        <v>757</v>
      </c>
      <c r="C174" s="4" t="s">
        <v>209</v>
      </c>
      <c r="D174" s="4" t="s">
        <v>758</v>
      </c>
      <c r="E174" s="5">
        <f>IF(ISERROR(FIND(入力シート➁!$B$3,D174)),"",ROW())</f>
        <v>174</v>
      </c>
      <c r="F174" s="5" t="str">
        <f t="shared" si="25"/>
        <v>モルヒネ塩酸塩注射液50mg「第一三共」</v>
      </c>
      <c r="G174" s="4" t="s">
        <v>737</v>
      </c>
      <c r="H174" s="4" t="s">
        <v>248</v>
      </c>
      <c r="I174" s="5" t="s">
        <v>249</v>
      </c>
      <c r="J174" s="5" t="str">
        <f t="shared" si="26"/>
        <v>5mL</v>
      </c>
      <c r="K174" s="5" t="s">
        <v>244</v>
      </c>
      <c r="L174" s="5" t="str">
        <f t="shared" si="27"/>
        <v>%5mL1管</v>
      </c>
      <c r="M174" s="5" t="str">
        <f t="shared" si="28"/>
        <v>管</v>
      </c>
      <c r="N174" s="5" t="str">
        <f t="shared" si="29"/>
        <v/>
      </c>
      <c r="O174" s="5" t="s">
        <v>236</v>
      </c>
      <c r="P174" s="5" t="s">
        <v>245</v>
      </c>
      <c r="Q174" s="5" t="s">
        <v>161</v>
      </c>
      <c r="R174" s="4" t="s">
        <v>584</v>
      </c>
      <c r="S174" s="7">
        <v>1754.6</v>
      </c>
      <c r="T174" s="7">
        <v>1800.7</v>
      </c>
      <c r="U174" s="4" t="s">
        <v>172</v>
      </c>
      <c r="V174" s="4"/>
      <c r="W174" s="4" t="s">
        <v>201</v>
      </c>
      <c r="X174" s="4"/>
      <c r="Y174" s="4" t="s">
        <v>174</v>
      </c>
      <c r="Z174" s="8">
        <v>40522</v>
      </c>
      <c r="AA174" s="8"/>
      <c r="AB174" s="4" t="s">
        <v>202</v>
      </c>
      <c r="AC174" s="4" t="s">
        <v>176</v>
      </c>
      <c r="AD174" s="4" t="s">
        <v>756</v>
      </c>
      <c r="AE174" s="4" t="s">
        <v>197</v>
      </c>
      <c r="AF174" s="4"/>
      <c r="AG174" s="4"/>
      <c r="AH174" s="4"/>
      <c r="AI174" s="4"/>
      <c r="AJ174" s="4" t="s">
        <v>757</v>
      </c>
      <c r="AK174" s="4" t="s">
        <v>328</v>
      </c>
      <c r="AL174" s="4" t="s">
        <v>597</v>
      </c>
      <c r="AM174" s="4" t="s">
        <v>647</v>
      </c>
      <c r="AN174" s="4"/>
      <c r="AO174" s="4"/>
    </row>
    <row r="175" spans="1:41" ht="18.75">
      <c r="A175" s="6"/>
      <c r="B175" s="4" t="s">
        <v>759</v>
      </c>
      <c r="C175" s="4" t="s">
        <v>115</v>
      </c>
      <c r="D175" s="4" t="s">
        <v>760</v>
      </c>
      <c r="E175" s="5">
        <f>IF(ISERROR(FIND(入力シート➁!$B$3,D175)),"",ROW())</f>
        <v>175</v>
      </c>
      <c r="F175" s="5" t="str">
        <f t="shared" si="25"/>
        <v>モルヒネ硫酸塩水和物徐放細粒分包10mg「フジモト」</v>
      </c>
      <c r="G175" s="4" t="s">
        <v>761</v>
      </c>
      <c r="H175" s="4" t="s">
        <v>373</v>
      </c>
      <c r="I175" s="5" t="s">
        <v>118</v>
      </c>
      <c r="J175" s="5" t="str">
        <f t="shared" si="26"/>
        <v/>
      </c>
      <c r="K175" s="5" t="s">
        <v>118</v>
      </c>
      <c r="L175" s="5" t="str">
        <f t="shared" si="27"/>
        <v>0mg1包</v>
      </c>
      <c r="M175" s="5" t="str">
        <f t="shared" si="28"/>
        <v>包</v>
      </c>
      <c r="N175" s="5" t="str">
        <f t="shared" si="29"/>
        <v/>
      </c>
      <c r="O175" s="5" t="s">
        <v>133</v>
      </c>
      <c r="P175" s="5" t="s">
        <v>118</v>
      </c>
      <c r="Q175" s="5" t="s">
        <v>133</v>
      </c>
      <c r="R175" s="4" t="s">
        <v>674</v>
      </c>
      <c r="S175" s="7">
        <v>1297.9000000000001</v>
      </c>
      <c r="T175" s="7">
        <v>1297.9000000000001</v>
      </c>
      <c r="U175" s="4" t="s">
        <v>172</v>
      </c>
      <c r="V175" s="4"/>
      <c r="W175" s="4" t="s">
        <v>173</v>
      </c>
      <c r="X175" s="4"/>
      <c r="Y175" s="4" t="s">
        <v>174</v>
      </c>
      <c r="Z175" s="8">
        <v>42538</v>
      </c>
      <c r="AA175" s="8"/>
      <c r="AB175" s="4" t="s">
        <v>175</v>
      </c>
      <c r="AC175" s="4" t="s">
        <v>176</v>
      </c>
      <c r="AD175" s="4" t="s">
        <v>762</v>
      </c>
      <c r="AE175" s="4" t="s">
        <v>197</v>
      </c>
      <c r="AF175" s="4"/>
      <c r="AG175" s="4"/>
      <c r="AH175" s="4"/>
      <c r="AI175" s="4"/>
      <c r="AJ175" s="4" t="s">
        <v>759</v>
      </c>
      <c r="AK175" s="4" t="s">
        <v>328</v>
      </c>
      <c r="AL175" s="4" t="s">
        <v>597</v>
      </c>
      <c r="AM175" s="4" t="s">
        <v>647</v>
      </c>
      <c r="AN175" s="4"/>
      <c r="AO175" s="4"/>
    </row>
    <row r="176" spans="1:41" ht="18.75">
      <c r="A176" s="6"/>
      <c r="B176" s="4" t="s">
        <v>763</v>
      </c>
      <c r="C176" s="4" t="s">
        <v>115</v>
      </c>
      <c r="D176" s="4" t="s">
        <v>764</v>
      </c>
      <c r="E176" s="5">
        <f>IF(ISERROR(FIND(入力シート➁!$B$3,D176)),"",ROW())</f>
        <v>176</v>
      </c>
      <c r="F176" s="5" t="str">
        <f t="shared" si="25"/>
        <v>モルヒネ硫酸塩水和物徐放細粒分包30mg「フジモト」</v>
      </c>
      <c r="G176" s="4" t="s">
        <v>761</v>
      </c>
      <c r="H176" s="4" t="s">
        <v>765</v>
      </c>
      <c r="I176" s="5" t="s">
        <v>118</v>
      </c>
      <c r="J176" s="5" t="str">
        <f t="shared" si="26"/>
        <v/>
      </c>
      <c r="K176" s="5" t="s">
        <v>118</v>
      </c>
      <c r="L176" s="5" t="str">
        <f t="shared" si="27"/>
        <v>包</v>
      </c>
      <c r="M176" s="5" t="str">
        <f t="shared" si="28"/>
        <v/>
      </c>
      <c r="N176" s="5" t="str">
        <f t="shared" si="29"/>
        <v/>
      </c>
      <c r="O176" s="5" t="s">
        <v>133</v>
      </c>
      <c r="P176" s="5" t="s">
        <v>118</v>
      </c>
      <c r="Q176" s="5" t="s">
        <v>133</v>
      </c>
      <c r="R176" s="4" t="s">
        <v>584</v>
      </c>
      <c r="S176" s="7">
        <v>2366.6999999999998</v>
      </c>
      <c r="T176" s="7">
        <v>2366.6999999999998</v>
      </c>
      <c r="U176" s="4" t="s">
        <v>172</v>
      </c>
      <c r="V176" s="4"/>
      <c r="W176" s="4" t="s">
        <v>201</v>
      </c>
      <c r="X176" s="4"/>
      <c r="Y176" s="4" t="s">
        <v>174</v>
      </c>
      <c r="Z176" s="8">
        <v>40522</v>
      </c>
      <c r="AA176" s="8"/>
      <c r="AB176" s="4" t="s">
        <v>202</v>
      </c>
      <c r="AC176" s="4" t="s">
        <v>176</v>
      </c>
      <c r="AD176" s="4" t="s">
        <v>762</v>
      </c>
      <c r="AE176" s="4" t="s">
        <v>197</v>
      </c>
      <c r="AF176" s="4"/>
      <c r="AG176" s="4"/>
      <c r="AH176" s="4"/>
      <c r="AI176" s="4"/>
      <c r="AJ176" s="4" t="s">
        <v>763</v>
      </c>
      <c r="AK176" s="4" t="s">
        <v>328</v>
      </c>
      <c r="AL176" s="4" t="s">
        <v>597</v>
      </c>
      <c r="AM176" s="4" t="s">
        <v>647</v>
      </c>
      <c r="AN176" s="4"/>
      <c r="AO176" s="4"/>
    </row>
    <row r="177" spans="1:41" ht="18.75">
      <c r="A177" s="6"/>
      <c r="B177" s="4" t="s">
        <v>766</v>
      </c>
      <c r="C177" s="4" t="s">
        <v>115</v>
      </c>
      <c r="D177" s="4" t="s">
        <v>767</v>
      </c>
      <c r="E177" s="5">
        <f>IF(ISERROR(FIND(入力シート➁!$B$3,D177)),"",ROW())</f>
        <v>177</v>
      </c>
      <c r="F177" s="5" t="str">
        <f t="shared" si="25"/>
        <v>モルペス細粒2%</v>
      </c>
      <c r="G177" s="4" t="s">
        <v>761</v>
      </c>
      <c r="H177" s="4" t="s">
        <v>768</v>
      </c>
      <c r="I177" s="5" t="s">
        <v>118</v>
      </c>
      <c r="J177" s="5" t="str">
        <f t="shared" si="26"/>
        <v/>
      </c>
      <c r="K177" s="5" t="s">
        <v>118</v>
      </c>
      <c r="L177" s="5" t="str">
        <f t="shared" si="27"/>
        <v>g</v>
      </c>
      <c r="M177" s="5" t="str">
        <f t="shared" si="28"/>
        <v/>
      </c>
      <c r="N177" s="5" t="str">
        <f t="shared" si="29"/>
        <v/>
      </c>
      <c r="O177" s="5" t="s">
        <v>181</v>
      </c>
      <c r="P177" s="5" t="s">
        <v>118</v>
      </c>
      <c r="Q177" s="5" t="s">
        <v>181</v>
      </c>
      <c r="R177" s="4" t="s">
        <v>674</v>
      </c>
      <c r="S177" s="7">
        <v>1637.1</v>
      </c>
      <c r="T177" s="7">
        <v>1637.1</v>
      </c>
      <c r="U177" s="4" t="s">
        <v>172</v>
      </c>
      <c r="V177" s="4"/>
      <c r="W177" s="4" t="s">
        <v>173</v>
      </c>
      <c r="X177" s="4"/>
      <c r="Y177" s="4" t="s">
        <v>174</v>
      </c>
      <c r="Z177" s="8">
        <v>42538</v>
      </c>
      <c r="AA177" s="8"/>
      <c r="AB177" s="4" t="s">
        <v>175</v>
      </c>
      <c r="AC177" s="4" t="s">
        <v>176</v>
      </c>
      <c r="AD177" s="4" t="s">
        <v>769</v>
      </c>
      <c r="AE177" s="4" t="s">
        <v>197</v>
      </c>
      <c r="AF177" s="4"/>
      <c r="AG177" s="4"/>
      <c r="AH177" s="4"/>
      <c r="AI177" s="4"/>
      <c r="AJ177" s="4" t="s">
        <v>766</v>
      </c>
      <c r="AK177" s="4" t="s">
        <v>328</v>
      </c>
      <c r="AL177" s="4" t="s">
        <v>597</v>
      </c>
      <c r="AM177" s="4" t="s">
        <v>647</v>
      </c>
      <c r="AN177" s="4"/>
      <c r="AO177" s="4"/>
    </row>
    <row r="178" spans="1:41" ht="18.75">
      <c r="A178" s="6"/>
      <c r="B178" s="4" t="s">
        <v>770</v>
      </c>
      <c r="C178" s="4" t="s">
        <v>115</v>
      </c>
      <c r="D178" s="4" t="s">
        <v>771</v>
      </c>
      <c r="E178" s="5">
        <f>IF(ISERROR(FIND(入力シート➁!$B$3,D178)),"",ROW())</f>
        <v>178</v>
      </c>
      <c r="F178" s="5" t="str">
        <f t="shared" si="25"/>
        <v>モルペス細粒6%</v>
      </c>
      <c r="G178" s="4" t="s">
        <v>761</v>
      </c>
      <c r="H178" s="4" t="s">
        <v>772</v>
      </c>
      <c r="I178" s="5" t="s">
        <v>118</v>
      </c>
      <c r="J178" s="5" t="str">
        <f t="shared" si="26"/>
        <v/>
      </c>
      <c r="K178" s="5" t="s">
        <v>118</v>
      </c>
      <c r="L178" s="5" t="str">
        <f t="shared" si="27"/>
        <v>g</v>
      </c>
      <c r="M178" s="5" t="str">
        <f t="shared" si="28"/>
        <v/>
      </c>
      <c r="N178" s="5" t="str">
        <f t="shared" si="29"/>
        <v/>
      </c>
      <c r="O178" s="5" t="s">
        <v>181</v>
      </c>
      <c r="P178" s="5" t="s">
        <v>118</v>
      </c>
      <c r="Q178" s="5" t="s">
        <v>181</v>
      </c>
      <c r="R178" s="4" t="s">
        <v>584</v>
      </c>
      <c r="S178" s="7">
        <v>3328.5</v>
      </c>
      <c r="T178" s="7">
        <v>3328.5</v>
      </c>
      <c r="U178" s="4" t="s">
        <v>172</v>
      </c>
      <c r="V178" s="4"/>
      <c r="W178" s="4" t="s">
        <v>201</v>
      </c>
      <c r="X178" s="4"/>
      <c r="Y178" s="4" t="s">
        <v>174</v>
      </c>
      <c r="Z178" s="8">
        <v>40522</v>
      </c>
      <c r="AA178" s="8"/>
      <c r="AB178" s="4" t="s">
        <v>202</v>
      </c>
      <c r="AC178" s="4" t="s">
        <v>176</v>
      </c>
      <c r="AD178" s="4" t="s">
        <v>769</v>
      </c>
      <c r="AE178" s="4" t="s">
        <v>197</v>
      </c>
      <c r="AF178" s="4"/>
      <c r="AG178" s="4"/>
      <c r="AH178" s="4"/>
      <c r="AI178" s="4"/>
      <c r="AJ178" s="4" t="s">
        <v>770</v>
      </c>
      <c r="AK178" s="4" t="s">
        <v>328</v>
      </c>
      <c r="AL178" s="4" t="s">
        <v>597</v>
      </c>
      <c r="AM178" s="4" t="s">
        <v>647</v>
      </c>
      <c r="AN178" s="4"/>
      <c r="AO178" s="4"/>
    </row>
    <row r="179" spans="1:41" ht="18.75">
      <c r="A179" s="6"/>
      <c r="B179" s="4" t="s">
        <v>773</v>
      </c>
      <c r="C179" s="4" t="s">
        <v>219</v>
      </c>
      <c r="D179" s="4" t="s">
        <v>774</v>
      </c>
      <c r="E179" s="5">
        <f>IF(ISERROR(FIND(入力シート➁!$B$3,D179)),"",ROW())</f>
        <v>179</v>
      </c>
      <c r="F179" s="5" t="str">
        <f t="shared" si="25"/>
        <v>ラフェンタテープ1.38mg</v>
      </c>
      <c r="G179" s="4" t="s">
        <v>466</v>
      </c>
      <c r="H179" s="4" t="s">
        <v>775</v>
      </c>
      <c r="I179" s="5" t="s">
        <v>118</v>
      </c>
      <c r="J179" s="5" t="str">
        <f t="shared" si="26"/>
        <v/>
      </c>
      <c r="K179" s="5" t="s">
        <v>118</v>
      </c>
      <c r="L179" s="5" t="str">
        <f t="shared" si="27"/>
        <v>.38mg1枚</v>
      </c>
      <c r="M179" s="5" t="str">
        <f t="shared" si="28"/>
        <v>枚</v>
      </c>
      <c r="N179" s="5" t="str">
        <f t="shared" si="29"/>
        <v/>
      </c>
      <c r="O179" s="5" t="s">
        <v>149</v>
      </c>
      <c r="P179" s="5" t="s">
        <v>118</v>
      </c>
      <c r="Q179" s="5" t="s">
        <v>149</v>
      </c>
      <c r="R179" s="4" t="s">
        <v>414</v>
      </c>
      <c r="S179" s="7">
        <v>320.10000000000002</v>
      </c>
      <c r="T179" s="7">
        <v>320.10000000000002</v>
      </c>
      <c r="U179" s="4" t="s">
        <v>172</v>
      </c>
      <c r="V179" s="4"/>
      <c r="W179" s="4" t="s">
        <v>238</v>
      </c>
      <c r="X179" s="4"/>
      <c r="Y179" s="4" t="s">
        <v>174</v>
      </c>
      <c r="Z179" s="8"/>
      <c r="AA179" s="8"/>
      <c r="AB179" s="4"/>
      <c r="AC179" s="4" t="s">
        <v>123</v>
      </c>
      <c r="AD179" s="4"/>
      <c r="AE179" s="4"/>
      <c r="AF179" s="4" t="s">
        <v>137</v>
      </c>
      <c r="AG179" s="4"/>
      <c r="AH179" s="4"/>
      <c r="AI179" s="4"/>
      <c r="AJ179" s="4" t="s">
        <v>773</v>
      </c>
      <c r="AK179" s="4" t="s">
        <v>131</v>
      </c>
      <c r="AL179" s="4" t="s">
        <v>776</v>
      </c>
      <c r="AM179" s="4" t="s">
        <v>392</v>
      </c>
      <c r="AN179" s="4"/>
      <c r="AO179" s="4"/>
    </row>
    <row r="180" spans="1:41" ht="18.75">
      <c r="A180" s="6"/>
      <c r="B180" s="4" t="s">
        <v>777</v>
      </c>
      <c r="C180" s="4" t="s">
        <v>219</v>
      </c>
      <c r="D180" s="4" t="s">
        <v>778</v>
      </c>
      <c r="E180" s="5">
        <f>IF(ISERROR(FIND(入力シート➁!$B$3,D180)),"",ROW())</f>
        <v>180</v>
      </c>
      <c r="F180" s="5" t="str">
        <f t="shared" si="25"/>
        <v>ラフェンタテープ11mg</v>
      </c>
      <c r="G180" s="4" t="s">
        <v>466</v>
      </c>
      <c r="H180" s="4" t="s">
        <v>779</v>
      </c>
      <c r="I180" s="5" t="s">
        <v>118</v>
      </c>
      <c r="J180" s="5" t="str">
        <f t="shared" si="26"/>
        <v/>
      </c>
      <c r="K180" s="5" t="s">
        <v>118</v>
      </c>
      <c r="L180" s="5" t="str">
        <f t="shared" si="27"/>
        <v>1mg1枚</v>
      </c>
      <c r="M180" s="5" t="str">
        <f t="shared" si="28"/>
        <v>mg1枚</v>
      </c>
      <c r="N180" s="5" t="str">
        <f t="shared" si="29"/>
        <v>枚</v>
      </c>
      <c r="O180" s="5" t="s">
        <v>149</v>
      </c>
      <c r="P180" s="5" t="s">
        <v>118</v>
      </c>
      <c r="Q180" s="5" t="s">
        <v>149</v>
      </c>
      <c r="R180" s="4" t="s">
        <v>414</v>
      </c>
      <c r="S180" s="7">
        <v>612.9</v>
      </c>
      <c r="T180" s="7">
        <v>612.9</v>
      </c>
      <c r="U180" s="4" t="s">
        <v>172</v>
      </c>
      <c r="V180" s="4"/>
      <c r="W180" s="4" t="s">
        <v>238</v>
      </c>
      <c r="X180" s="4"/>
      <c r="Y180" s="4" t="s">
        <v>174</v>
      </c>
      <c r="Z180" s="8"/>
      <c r="AA180" s="8"/>
      <c r="AB180" s="4"/>
      <c r="AC180" s="4" t="s">
        <v>123</v>
      </c>
      <c r="AD180" s="4"/>
      <c r="AE180" s="4"/>
      <c r="AF180" s="4" t="s">
        <v>137</v>
      </c>
      <c r="AG180" s="4"/>
      <c r="AH180" s="4"/>
      <c r="AI180" s="4"/>
      <c r="AJ180" s="4" t="s">
        <v>777</v>
      </c>
      <c r="AK180" s="4" t="s">
        <v>131</v>
      </c>
      <c r="AL180" s="4" t="s">
        <v>776</v>
      </c>
      <c r="AM180" s="4" t="s">
        <v>392</v>
      </c>
      <c r="AN180" s="4"/>
      <c r="AO180" s="4"/>
    </row>
    <row r="181" spans="1:41" ht="18.75">
      <c r="A181" s="6"/>
      <c r="B181" s="4" t="s">
        <v>780</v>
      </c>
      <c r="C181" s="4" t="s">
        <v>219</v>
      </c>
      <c r="D181" s="4" t="s">
        <v>781</v>
      </c>
      <c r="E181" s="5">
        <f>IF(ISERROR(FIND(入力シート➁!$B$3,D181)),"",ROW())</f>
        <v>181</v>
      </c>
      <c r="F181" s="5" t="str">
        <f t="shared" si="25"/>
        <v>ラフェンタテープ2.75mg</v>
      </c>
      <c r="G181" s="4" t="s">
        <v>466</v>
      </c>
      <c r="H181" s="4" t="s">
        <v>782</v>
      </c>
      <c r="I181" s="5" t="s">
        <v>118</v>
      </c>
      <c r="J181" s="5" t="str">
        <f t="shared" si="26"/>
        <v/>
      </c>
      <c r="K181" s="5" t="s">
        <v>118</v>
      </c>
      <c r="L181" s="5" t="str">
        <f t="shared" si="27"/>
        <v>枚</v>
      </c>
      <c r="M181" s="5" t="str">
        <f t="shared" si="28"/>
        <v/>
      </c>
      <c r="N181" s="5" t="str">
        <f t="shared" si="29"/>
        <v/>
      </c>
      <c r="O181" s="5" t="s">
        <v>149</v>
      </c>
      <c r="P181" s="5" t="s">
        <v>118</v>
      </c>
      <c r="Q181" s="5" t="s">
        <v>149</v>
      </c>
      <c r="R181" s="4" t="s">
        <v>414</v>
      </c>
      <c r="S181" s="7">
        <v>866.3</v>
      </c>
      <c r="T181" s="7">
        <v>866.3</v>
      </c>
      <c r="U181" s="4" t="s">
        <v>172</v>
      </c>
      <c r="V181" s="4"/>
      <c r="W181" s="4" t="s">
        <v>238</v>
      </c>
      <c r="X181" s="4"/>
      <c r="Y181" s="4" t="s">
        <v>174</v>
      </c>
      <c r="Z181" s="8">
        <v>36294</v>
      </c>
      <c r="AA181" s="8"/>
      <c r="AB181" s="4"/>
      <c r="AC181" s="4" t="s">
        <v>123</v>
      </c>
      <c r="AD181" s="4"/>
      <c r="AE181" s="4"/>
      <c r="AF181" s="4" t="s">
        <v>137</v>
      </c>
      <c r="AG181" s="4"/>
      <c r="AH181" s="4"/>
      <c r="AI181" s="4"/>
      <c r="AJ181" s="4" t="s">
        <v>780</v>
      </c>
      <c r="AK181" s="4" t="s">
        <v>131</v>
      </c>
      <c r="AL181" s="4" t="s">
        <v>776</v>
      </c>
      <c r="AM181" s="4" t="s">
        <v>392</v>
      </c>
      <c r="AN181" s="4"/>
      <c r="AO181" s="4"/>
    </row>
    <row r="182" spans="1:41" s="1" customFormat="1" ht="18.75">
      <c r="A182" s="13"/>
      <c r="B182" s="5" t="s">
        <v>783</v>
      </c>
      <c r="C182" s="4" t="s">
        <v>219</v>
      </c>
      <c r="D182" s="4" t="s">
        <v>784</v>
      </c>
      <c r="E182" s="5">
        <f>IF(ISERROR(FIND(入力シート➁!$B$3,D182)),"",ROW())</f>
        <v>182</v>
      </c>
      <c r="F182" s="5" t="str">
        <f t="shared" si="25"/>
        <v>ラフェンタテープ5.5mg</v>
      </c>
      <c r="G182" s="4" t="s">
        <v>466</v>
      </c>
      <c r="H182" s="4" t="s">
        <v>785</v>
      </c>
      <c r="I182" s="5" t="s">
        <v>118</v>
      </c>
      <c r="J182" s="5" t="str">
        <f t="shared" si="26"/>
        <v/>
      </c>
      <c r="K182" s="5" t="s">
        <v>118</v>
      </c>
      <c r="L182" s="5" t="str">
        <f t="shared" si="27"/>
        <v>枚</v>
      </c>
      <c r="M182" s="5" t="str">
        <f t="shared" si="28"/>
        <v/>
      </c>
      <c r="N182" s="5" t="str">
        <f t="shared" si="29"/>
        <v/>
      </c>
      <c r="O182" s="5" t="s">
        <v>149</v>
      </c>
      <c r="P182" s="5" t="s">
        <v>118</v>
      </c>
      <c r="Q182" s="5" t="s">
        <v>149</v>
      </c>
      <c r="R182" s="5" t="s">
        <v>147</v>
      </c>
      <c r="S182" s="14">
        <v>179.8</v>
      </c>
      <c r="T182" s="14"/>
      <c r="U182" s="5" t="s">
        <v>172</v>
      </c>
      <c r="V182" s="5"/>
      <c r="W182" s="5" t="s">
        <v>173</v>
      </c>
      <c r="X182" s="5"/>
      <c r="Y182" s="5" t="s">
        <v>174</v>
      </c>
      <c r="Z182" s="15">
        <v>42713</v>
      </c>
      <c r="AA182" s="15">
        <v>44651</v>
      </c>
      <c r="AB182" s="5"/>
      <c r="AC182" s="5" t="s">
        <v>123</v>
      </c>
      <c r="AD182" s="5"/>
      <c r="AE182" s="5"/>
      <c r="AF182" s="5"/>
      <c r="AG182" s="5"/>
      <c r="AH182" s="5"/>
      <c r="AI182" s="5"/>
      <c r="AJ182" s="5" t="s">
        <v>783</v>
      </c>
      <c r="AK182" s="5" t="s">
        <v>125</v>
      </c>
      <c r="AL182" s="5" t="s">
        <v>179</v>
      </c>
      <c r="AM182" s="5" t="s">
        <v>180</v>
      </c>
      <c r="AN182" s="5"/>
      <c r="AO182" s="5"/>
    </row>
    <row r="183" spans="1:41" ht="18.75">
      <c r="A183" s="13"/>
      <c r="B183" s="5" t="s">
        <v>786</v>
      </c>
      <c r="C183" s="4" t="s">
        <v>219</v>
      </c>
      <c r="D183" s="4" t="s">
        <v>787</v>
      </c>
      <c r="E183" s="5">
        <f>IF(ISERROR(FIND(入力シート➁!$B$3,D183)),"",ROW())</f>
        <v>183</v>
      </c>
      <c r="F183" s="5" t="str">
        <f t="shared" si="25"/>
        <v>ラフェンタテープ8.25mg</v>
      </c>
      <c r="G183" s="4" t="s">
        <v>466</v>
      </c>
      <c r="H183" s="4" t="s">
        <v>788</v>
      </c>
      <c r="I183" s="5" t="s">
        <v>118</v>
      </c>
      <c r="J183" s="5" t="str">
        <f t="shared" si="26"/>
        <v/>
      </c>
      <c r="K183" s="5" t="s">
        <v>118</v>
      </c>
      <c r="L183" s="5" t="str">
        <f t="shared" si="27"/>
        <v>枚</v>
      </c>
      <c r="M183" s="5" t="str">
        <f t="shared" si="28"/>
        <v/>
      </c>
      <c r="N183" s="5" t="str">
        <f t="shared" si="29"/>
        <v/>
      </c>
      <c r="O183" s="5" t="s">
        <v>149</v>
      </c>
      <c r="P183" s="5" t="s">
        <v>118</v>
      </c>
      <c r="Q183" s="5" t="s">
        <v>149</v>
      </c>
      <c r="R183" s="5" t="s">
        <v>147</v>
      </c>
      <c r="S183" s="14">
        <v>327</v>
      </c>
      <c r="T183" s="14"/>
      <c r="U183" s="5" t="s">
        <v>172</v>
      </c>
      <c r="V183" s="5"/>
      <c r="W183" s="5" t="s">
        <v>173</v>
      </c>
      <c r="X183" s="5"/>
      <c r="Y183" s="5" t="s">
        <v>174</v>
      </c>
      <c r="Z183" s="15">
        <v>42713</v>
      </c>
      <c r="AA183" s="15">
        <v>44651</v>
      </c>
      <c r="AB183" s="5"/>
      <c r="AC183" s="5" t="s">
        <v>123</v>
      </c>
      <c r="AD183" s="5"/>
      <c r="AE183" s="5"/>
      <c r="AF183" s="5"/>
      <c r="AG183" s="5"/>
      <c r="AH183" s="5"/>
      <c r="AI183" s="5"/>
      <c r="AJ183" s="5" t="s">
        <v>786</v>
      </c>
      <c r="AK183" s="5" t="s">
        <v>125</v>
      </c>
      <c r="AL183" s="5" t="s">
        <v>179</v>
      </c>
      <c r="AM183" s="5" t="s">
        <v>180</v>
      </c>
      <c r="AN183" s="5"/>
      <c r="AO183" s="5"/>
    </row>
    <row r="184" spans="1:41" ht="18.75">
      <c r="A184" s="13"/>
      <c r="B184" s="5" t="s">
        <v>789</v>
      </c>
      <c r="C184" s="4" t="s">
        <v>209</v>
      </c>
      <c r="D184" s="4" t="s">
        <v>790</v>
      </c>
      <c r="E184" s="5">
        <f>IF(ISERROR(FIND(入力シート➁!$B$3,D184)),"",ROW())</f>
        <v>184</v>
      </c>
      <c r="F184" s="5" t="str">
        <f t="shared" si="25"/>
        <v>レミフェンタニル静注用2mg「第一三共」</v>
      </c>
      <c r="G184" s="4" t="s">
        <v>211</v>
      </c>
      <c r="H184" s="4" t="s">
        <v>212</v>
      </c>
      <c r="I184" s="5" t="s">
        <v>118</v>
      </c>
      <c r="J184" s="5" t="str">
        <f t="shared" si="26"/>
        <v/>
      </c>
      <c r="K184" s="5" t="s">
        <v>118</v>
      </c>
      <c r="L184" s="5" t="str">
        <f t="shared" si="27"/>
        <v>瓶</v>
      </c>
      <c r="M184" s="5" t="str">
        <f t="shared" si="28"/>
        <v/>
      </c>
      <c r="N184" s="5" t="str">
        <f t="shared" si="29"/>
        <v/>
      </c>
      <c r="O184" s="5" t="s">
        <v>213</v>
      </c>
      <c r="P184" s="5" t="s">
        <v>118</v>
      </c>
      <c r="Q184" s="5" t="s">
        <v>167</v>
      </c>
      <c r="R184" s="5" t="s">
        <v>147</v>
      </c>
      <c r="S184" s="14">
        <v>593.5</v>
      </c>
      <c r="T184" s="14"/>
      <c r="U184" s="5" t="s">
        <v>172</v>
      </c>
      <c r="V184" s="5"/>
      <c r="W184" s="5" t="s">
        <v>173</v>
      </c>
      <c r="X184" s="5"/>
      <c r="Y184" s="5" t="s">
        <v>174</v>
      </c>
      <c r="Z184" s="15">
        <v>42713</v>
      </c>
      <c r="AA184" s="15">
        <v>44651</v>
      </c>
      <c r="AB184" s="5"/>
      <c r="AC184" s="5" t="s">
        <v>123</v>
      </c>
      <c r="AD184" s="5"/>
      <c r="AE184" s="5"/>
      <c r="AF184" s="5"/>
      <c r="AG184" s="5"/>
      <c r="AH184" s="5"/>
      <c r="AI184" s="5"/>
      <c r="AJ184" s="5" t="s">
        <v>789</v>
      </c>
      <c r="AK184" s="5" t="s">
        <v>125</v>
      </c>
      <c r="AL184" s="5" t="s">
        <v>179</v>
      </c>
      <c r="AM184" s="5" t="s">
        <v>180</v>
      </c>
      <c r="AN184" s="5"/>
      <c r="AO184" s="5"/>
    </row>
    <row r="185" spans="1:41" ht="18.75">
      <c r="A185" s="13"/>
      <c r="B185" s="5" t="s">
        <v>791</v>
      </c>
      <c r="C185" s="4" t="s">
        <v>209</v>
      </c>
      <c r="D185" s="4" t="s">
        <v>792</v>
      </c>
      <c r="E185" s="5">
        <f>IF(ISERROR(FIND(入力シート➁!$B$3,D185)),"",ROW())</f>
        <v>185</v>
      </c>
      <c r="F185" s="5" t="str">
        <f t="shared" si="25"/>
        <v>レミフェンタニル静注用5mg「第一三共」</v>
      </c>
      <c r="G185" s="4" t="s">
        <v>211</v>
      </c>
      <c r="H185" s="4" t="s">
        <v>216</v>
      </c>
      <c r="I185" s="5" t="s">
        <v>118</v>
      </c>
      <c r="J185" s="5" t="str">
        <f t="shared" si="26"/>
        <v/>
      </c>
      <c r="K185" s="5" t="s">
        <v>118</v>
      </c>
      <c r="L185" s="5" t="str">
        <f t="shared" si="27"/>
        <v>瓶</v>
      </c>
      <c r="M185" s="5" t="str">
        <f t="shared" si="28"/>
        <v/>
      </c>
      <c r="N185" s="5" t="str">
        <f t="shared" si="29"/>
        <v/>
      </c>
      <c r="O185" s="5" t="s">
        <v>213</v>
      </c>
      <c r="P185" s="5" t="s">
        <v>118</v>
      </c>
      <c r="Q185" s="5" t="s">
        <v>167</v>
      </c>
      <c r="R185" s="5" t="s">
        <v>147</v>
      </c>
      <c r="S185" s="14">
        <v>97</v>
      </c>
      <c r="T185" s="14"/>
      <c r="U185" s="5" t="s">
        <v>172</v>
      </c>
      <c r="V185" s="5"/>
      <c r="W185" s="5" t="s">
        <v>173</v>
      </c>
      <c r="X185" s="5"/>
      <c r="Y185" s="5" t="s">
        <v>174</v>
      </c>
      <c r="Z185" s="15">
        <v>42713</v>
      </c>
      <c r="AA185" s="15">
        <v>44651</v>
      </c>
      <c r="AB185" s="5"/>
      <c r="AC185" s="5" t="s">
        <v>123</v>
      </c>
      <c r="AD185" s="5"/>
      <c r="AE185" s="5"/>
      <c r="AF185" s="5"/>
      <c r="AG185" s="5"/>
      <c r="AH185" s="5"/>
      <c r="AI185" s="5"/>
      <c r="AJ185" s="5" t="s">
        <v>791</v>
      </c>
      <c r="AK185" s="5" t="s">
        <v>125</v>
      </c>
      <c r="AL185" s="5" t="s">
        <v>179</v>
      </c>
      <c r="AM185" s="5" t="s">
        <v>180</v>
      </c>
      <c r="AN185" s="5"/>
      <c r="AO185" s="5"/>
    </row>
    <row r="186" spans="1:41" ht="18.75">
      <c r="A186" s="13"/>
      <c r="B186" s="5" t="s">
        <v>793</v>
      </c>
      <c r="C186" s="4" t="s">
        <v>219</v>
      </c>
      <c r="D186" s="4" t="s">
        <v>794</v>
      </c>
      <c r="E186" s="5">
        <f>IF(ISERROR(FIND(入力シート➁!$B$3,D186)),"",ROW())</f>
        <v>186</v>
      </c>
      <c r="F186" s="5" t="str">
        <f t="shared" si="25"/>
        <v>ワンデュロパッチ0.84mg</v>
      </c>
      <c r="G186" s="4" t="s">
        <v>549</v>
      </c>
      <c r="H186" s="4" t="s">
        <v>550</v>
      </c>
      <c r="I186" s="5" t="s">
        <v>118</v>
      </c>
      <c r="J186" s="5" t="str">
        <f t="shared" si="26"/>
        <v/>
      </c>
      <c r="K186" s="5" t="s">
        <v>118</v>
      </c>
      <c r="L186" s="5" t="str">
        <f t="shared" si="27"/>
        <v>枚</v>
      </c>
      <c r="M186" s="5" t="str">
        <f t="shared" si="28"/>
        <v/>
      </c>
      <c r="N186" s="5" t="str">
        <f t="shared" si="29"/>
        <v/>
      </c>
      <c r="O186" s="5" t="s">
        <v>149</v>
      </c>
      <c r="P186" s="5" t="s">
        <v>118</v>
      </c>
      <c r="Q186" s="5" t="s">
        <v>149</v>
      </c>
      <c r="R186" s="5" t="s">
        <v>147</v>
      </c>
      <c r="S186" s="14">
        <v>174</v>
      </c>
      <c r="T186" s="14"/>
      <c r="U186" s="5" t="s">
        <v>172</v>
      </c>
      <c r="V186" s="5"/>
      <c r="W186" s="5" t="s">
        <v>173</v>
      </c>
      <c r="X186" s="5"/>
      <c r="Y186" s="5" t="s">
        <v>174</v>
      </c>
      <c r="Z186" s="15">
        <v>42902</v>
      </c>
      <c r="AA186" s="15">
        <v>45016</v>
      </c>
      <c r="AB186" s="5"/>
      <c r="AC186" s="5" t="s">
        <v>123</v>
      </c>
      <c r="AD186" s="5"/>
      <c r="AE186" s="5"/>
      <c r="AF186" s="5"/>
      <c r="AG186" s="5"/>
      <c r="AH186" s="5"/>
      <c r="AI186" s="5"/>
      <c r="AJ186" s="5" t="s">
        <v>793</v>
      </c>
      <c r="AK186" s="5" t="s">
        <v>125</v>
      </c>
      <c r="AL186" s="5" t="s">
        <v>179</v>
      </c>
      <c r="AM186" s="5" t="s">
        <v>180</v>
      </c>
      <c r="AN186" s="5"/>
      <c r="AO186" s="5"/>
    </row>
    <row r="187" spans="1:41" ht="18.75">
      <c r="A187" s="13"/>
      <c r="B187" s="5" t="s">
        <v>795</v>
      </c>
      <c r="C187" s="4" t="s">
        <v>219</v>
      </c>
      <c r="D187" s="4" t="s">
        <v>796</v>
      </c>
      <c r="E187" s="5">
        <f>IF(ISERROR(FIND(入力シート➁!$B$3,D187)),"",ROW())</f>
        <v>187</v>
      </c>
      <c r="F187" s="5" t="str">
        <f t="shared" si="25"/>
        <v>ワンデュロパッチ1.7mg</v>
      </c>
      <c r="G187" s="4" t="s">
        <v>549</v>
      </c>
      <c r="H187" s="4" t="s">
        <v>553</v>
      </c>
      <c r="I187" s="5" t="s">
        <v>118</v>
      </c>
      <c r="J187" s="5" t="str">
        <f t="shared" si="26"/>
        <v/>
      </c>
      <c r="K187" s="5" t="s">
        <v>118</v>
      </c>
      <c r="L187" s="5" t="str">
        <f t="shared" si="27"/>
        <v>.7mg1枚</v>
      </c>
      <c r="M187" s="5" t="str">
        <f t="shared" si="28"/>
        <v>枚</v>
      </c>
      <c r="N187" s="5" t="str">
        <f t="shared" si="29"/>
        <v/>
      </c>
      <c r="O187" s="5" t="s">
        <v>149</v>
      </c>
      <c r="P187" s="5" t="s">
        <v>118</v>
      </c>
      <c r="Q187" s="5" t="s">
        <v>149</v>
      </c>
      <c r="R187" s="5" t="s">
        <v>147</v>
      </c>
      <c r="S187" s="14">
        <v>51.7</v>
      </c>
      <c r="T187" s="14"/>
      <c r="U187" s="5" t="s">
        <v>172</v>
      </c>
      <c r="V187" s="5"/>
      <c r="W187" s="5" t="s">
        <v>173</v>
      </c>
      <c r="X187" s="5"/>
      <c r="Y187" s="5" t="s">
        <v>174</v>
      </c>
      <c r="Z187" s="15">
        <v>42902</v>
      </c>
      <c r="AA187" s="15">
        <v>45016</v>
      </c>
      <c r="AB187" s="5"/>
      <c r="AC187" s="5" t="s">
        <v>123</v>
      </c>
      <c r="AD187" s="5"/>
      <c r="AE187" s="5"/>
      <c r="AF187" s="5"/>
      <c r="AG187" s="5"/>
      <c r="AH187" s="5"/>
      <c r="AI187" s="5"/>
      <c r="AJ187" s="5" t="s">
        <v>795</v>
      </c>
      <c r="AK187" s="5" t="s">
        <v>125</v>
      </c>
      <c r="AL187" s="5" t="s">
        <v>179</v>
      </c>
      <c r="AM187" s="5" t="s">
        <v>180</v>
      </c>
      <c r="AN187" s="5"/>
      <c r="AO187" s="5"/>
    </row>
    <row r="188" spans="1:41" ht="18.75">
      <c r="A188" s="13"/>
      <c r="B188" s="5" t="s">
        <v>797</v>
      </c>
      <c r="C188" s="4" t="s">
        <v>219</v>
      </c>
      <c r="D188" s="4" t="s">
        <v>798</v>
      </c>
      <c r="E188" s="5">
        <f>IF(ISERROR(FIND(入力シート➁!$B$3,D188)),"",ROW())</f>
        <v>188</v>
      </c>
      <c r="F188" s="5" t="str">
        <f t="shared" si="25"/>
        <v>ワンデュロパッチ3.4mg</v>
      </c>
      <c r="G188" s="4" t="s">
        <v>549</v>
      </c>
      <c r="H188" s="4" t="s">
        <v>556</v>
      </c>
      <c r="I188" s="5" t="s">
        <v>118</v>
      </c>
      <c r="J188" s="5" t="str">
        <f t="shared" si="26"/>
        <v/>
      </c>
      <c r="K188" s="5" t="s">
        <v>118</v>
      </c>
      <c r="L188" s="5" t="str">
        <f t="shared" si="27"/>
        <v>枚</v>
      </c>
      <c r="M188" s="5" t="str">
        <f t="shared" si="28"/>
        <v/>
      </c>
      <c r="N188" s="5" t="str">
        <f t="shared" si="29"/>
        <v/>
      </c>
      <c r="O188" s="5" t="s">
        <v>149</v>
      </c>
      <c r="P188" s="5" t="s">
        <v>118</v>
      </c>
      <c r="Q188" s="5" t="s">
        <v>149</v>
      </c>
      <c r="R188" s="5" t="s">
        <v>147</v>
      </c>
      <c r="S188" s="14">
        <v>323</v>
      </c>
      <c r="T188" s="14"/>
      <c r="U188" s="5" t="s">
        <v>172</v>
      </c>
      <c r="V188" s="5"/>
      <c r="W188" s="5" t="s">
        <v>173</v>
      </c>
      <c r="X188" s="5"/>
      <c r="Y188" s="5" t="s">
        <v>174</v>
      </c>
      <c r="Z188" s="15">
        <v>42902</v>
      </c>
      <c r="AA188" s="15">
        <v>45016</v>
      </c>
      <c r="AB188" s="5"/>
      <c r="AC188" s="5" t="s">
        <v>123</v>
      </c>
      <c r="AD188" s="5"/>
      <c r="AE188" s="5"/>
      <c r="AF188" s="5"/>
      <c r="AG188" s="5"/>
      <c r="AH188" s="5"/>
      <c r="AI188" s="5"/>
      <c r="AJ188" s="5" t="s">
        <v>797</v>
      </c>
      <c r="AK188" s="5" t="s">
        <v>125</v>
      </c>
      <c r="AL188" s="5" t="s">
        <v>179</v>
      </c>
      <c r="AM188" s="5" t="s">
        <v>180</v>
      </c>
      <c r="AN188" s="5"/>
      <c r="AO188" s="5"/>
    </row>
    <row r="189" spans="1:41" ht="18.75">
      <c r="A189" s="13"/>
      <c r="B189" s="5" t="s">
        <v>799</v>
      </c>
      <c r="C189" s="4" t="s">
        <v>219</v>
      </c>
      <c r="D189" s="4" t="s">
        <v>800</v>
      </c>
      <c r="E189" s="5">
        <f>IF(ISERROR(FIND(入力シート➁!$B$3,D189)),"",ROW())</f>
        <v>189</v>
      </c>
      <c r="F189" s="5" t="str">
        <f t="shared" si="25"/>
        <v>ワンデュロパッチ5mg</v>
      </c>
      <c r="G189" s="4" t="s">
        <v>549</v>
      </c>
      <c r="H189" s="4" t="s">
        <v>559</v>
      </c>
      <c r="I189" s="5" t="s">
        <v>118</v>
      </c>
      <c r="J189" s="5" t="str">
        <f t="shared" si="26"/>
        <v/>
      </c>
      <c r="K189" s="5" t="s">
        <v>118</v>
      </c>
      <c r="L189" s="5" t="str">
        <f t="shared" si="27"/>
        <v>枚</v>
      </c>
      <c r="M189" s="5" t="str">
        <f t="shared" si="28"/>
        <v/>
      </c>
      <c r="N189" s="5" t="str">
        <f t="shared" si="29"/>
        <v/>
      </c>
      <c r="O189" s="5" t="s">
        <v>149</v>
      </c>
      <c r="P189" s="5" t="s">
        <v>118</v>
      </c>
      <c r="Q189" s="5" t="s">
        <v>149</v>
      </c>
      <c r="R189" s="5" t="s">
        <v>147</v>
      </c>
      <c r="S189" s="14">
        <v>94.7</v>
      </c>
      <c r="T189" s="14"/>
      <c r="U189" s="5" t="s">
        <v>172</v>
      </c>
      <c r="V189" s="5"/>
      <c r="W189" s="5" t="s">
        <v>173</v>
      </c>
      <c r="X189" s="5"/>
      <c r="Y189" s="5" t="s">
        <v>174</v>
      </c>
      <c r="Z189" s="15">
        <v>42902</v>
      </c>
      <c r="AA189" s="15">
        <v>45016</v>
      </c>
      <c r="AB189" s="5"/>
      <c r="AC189" s="5" t="s">
        <v>123</v>
      </c>
      <c r="AD189" s="5"/>
      <c r="AE189" s="5"/>
      <c r="AF189" s="5"/>
      <c r="AG189" s="5"/>
      <c r="AH189" s="5"/>
      <c r="AI189" s="5"/>
      <c r="AJ189" s="5" t="s">
        <v>799</v>
      </c>
      <c r="AK189" s="5" t="s">
        <v>125</v>
      </c>
      <c r="AL189" s="5" t="s">
        <v>179</v>
      </c>
      <c r="AM189" s="5" t="s">
        <v>180</v>
      </c>
      <c r="AN189" s="5"/>
      <c r="AO189" s="5"/>
    </row>
    <row r="190" spans="1:41" ht="18.75">
      <c r="A190" s="13"/>
      <c r="B190" s="5" t="s">
        <v>801</v>
      </c>
      <c r="C190" s="4" t="s">
        <v>219</v>
      </c>
      <c r="D190" s="4" t="s">
        <v>802</v>
      </c>
      <c r="E190" s="5">
        <f>IF(ISERROR(FIND(入力シート➁!$B$3,D190)),"",ROW())</f>
        <v>190</v>
      </c>
      <c r="F190" s="5" t="str">
        <f t="shared" si="25"/>
        <v>ワンデュロパッチ6.7mg</v>
      </c>
      <c r="G190" s="4" t="s">
        <v>549</v>
      </c>
      <c r="H190" s="4" t="s">
        <v>562</v>
      </c>
      <c r="I190" s="5" t="s">
        <v>118</v>
      </c>
      <c r="J190" s="5" t="str">
        <f t="shared" si="26"/>
        <v/>
      </c>
      <c r="K190" s="5" t="s">
        <v>118</v>
      </c>
      <c r="L190" s="5" t="str">
        <f t="shared" si="27"/>
        <v>枚</v>
      </c>
      <c r="M190" s="5" t="str">
        <f t="shared" si="28"/>
        <v/>
      </c>
      <c r="N190" s="5" t="str">
        <f t="shared" si="29"/>
        <v/>
      </c>
      <c r="O190" s="5" t="s">
        <v>149</v>
      </c>
      <c r="P190" s="5" t="s">
        <v>118</v>
      </c>
      <c r="Q190" s="5" t="s">
        <v>149</v>
      </c>
      <c r="R190" s="5" t="s">
        <v>496</v>
      </c>
      <c r="S190" s="5">
        <v>2620</v>
      </c>
      <c r="T190" s="5"/>
      <c r="U190" s="5" t="s">
        <v>172</v>
      </c>
      <c r="V190" s="5"/>
      <c r="W190" s="5" t="s">
        <v>173</v>
      </c>
      <c r="X190" s="5"/>
      <c r="Y190" s="5" t="s">
        <v>174</v>
      </c>
      <c r="Z190" s="15">
        <v>38905</v>
      </c>
      <c r="AA190" s="15">
        <v>44651</v>
      </c>
      <c r="AB190" s="5"/>
      <c r="AC190" s="5" t="s">
        <v>123</v>
      </c>
      <c r="AD190" s="5"/>
      <c r="AE190" s="5"/>
      <c r="AF190" s="5"/>
      <c r="AG190" s="5"/>
      <c r="AH190" s="5"/>
      <c r="AI190" s="5"/>
      <c r="AJ190" s="5" t="s">
        <v>801</v>
      </c>
      <c r="AK190" s="5" t="s">
        <v>131</v>
      </c>
      <c r="AL190" s="5" t="s">
        <v>463</v>
      </c>
      <c r="AM190" s="5" t="s">
        <v>392</v>
      </c>
      <c r="AN190" s="5"/>
      <c r="AO190" s="5"/>
    </row>
    <row r="191" spans="1:41" ht="18.75">
      <c r="A191" s="5"/>
      <c r="B191" s="5"/>
      <c r="C191" s="4" t="s">
        <v>209</v>
      </c>
      <c r="D191" s="4" t="s">
        <v>803</v>
      </c>
      <c r="E191" s="5">
        <f>IF(ISERROR(FIND(入力シート➁!$B$3,D191)),"",ROW())</f>
        <v>191</v>
      </c>
      <c r="F191" s="5" t="str">
        <f t="shared" si="25"/>
        <v>弱ペチロルファン注射液</v>
      </c>
      <c r="G191" s="4" t="s">
        <v>713</v>
      </c>
      <c r="H191" s="4" t="s">
        <v>707</v>
      </c>
      <c r="I191" s="5" t="s">
        <v>235</v>
      </c>
      <c r="J191" s="5" t="str">
        <f t="shared" si="26"/>
        <v/>
      </c>
      <c r="K191" s="5" t="s">
        <v>235</v>
      </c>
      <c r="L191" s="5" t="str">
        <f t="shared" si="27"/>
        <v>mL1管</v>
      </c>
      <c r="M191" s="5" t="str">
        <f t="shared" si="28"/>
        <v>管</v>
      </c>
      <c r="N191" s="5" t="str">
        <f t="shared" si="29"/>
        <v/>
      </c>
      <c r="O191" s="5" t="s">
        <v>236</v>
      </c>
      <c r="P191" s="5" t="s">
        <v>237</v>
      </c>
      <c r="Q191" s="5" t="s">
        <v>161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</sheetData>
  <sheetProtection selectLockedCells="1" selectUnlockedCells="1"/>
  <phoneticPr fontId="25"/>
  <pageMargins left="0.75" right="0.75" top="1" bottom="1" header="0.5" footer="0.5"/>
  <pageSetup paperSize="9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入力シート①</vt:lpstr>
      <vt:lpstr>入力シート➁</vt:lpstr>
      <vt:lpstr>提出様式（様式第４号）</vt:lpstr>
      <vt:lpstr>【非表示シート】</vt:lpstr>
      <vt:lpstr>麻薬一覧（R5.4.20）</vt:lpstr>
      <vt:lpstr>入力シート①!Print_Area</vt:lpstr>
      <vt:lpstr>入力シート➁!Print_Area</vt:lpstr>
      <vt:lpstr>麻薬管理者</vt:lpstr>
      <vt:lpstr>麻薬研究者</vt:lpstr>
      <vt:lpstr>麻薬施用者</vt:lpstr>
      <vt:lpstr>麻薬小売業者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2024-01-17T05:58:38Z</cp:lastPrinted>
  <dcterms:created xsi:type="dcterms:W3CDTF">2015-06-05T18:19:00Z</dcterms:created>
  <dcterms:modified xsi:type="dcterms:W3CDTF">2024-01-17T06:11:20Z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09405E559D994508AD7B09C7DEB1A531</vt:lpwstr>
  </property>
  <property fmtid="{D5CDD505-2E9C-101B-9397-08002B2CF9AE}" pid="3" name="KSOProductBuildVer">
    <vt:lpwstr>1041-11.2.0.11440</vt:lpwstr>
  </property>
</Properties>
</file>